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Pol'!$A$1:$K$37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9" i="1"/>
  <c r="I47"/>
  <c r="H47"/>
  <c r="G47"/>
  <c r="I17"/>
  <c r="G17"/>
  <c r="E17"/>
  <c r="H8" i="12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7"/>
  <c r="G6" l="1"/>
  <c r="I7"/>
  <c r="K7"/>
  <c r="M7"/>
  <c r="O7"/>
  <c r="Q7"/>
  <c r="U7"/>
  <c r="I8"/>
  <c r="K8"/>
  <c r="M8"/>
  <c r="O8"/>
  <c r="Q8"/>
  <c r="U8"/>
  <c r="I9"/>
  <c r="K9"/>
  <c r="M9"/>
  <c r="O9"/>
  <c r="Q9"/>
  <c r="U9"/>
  <c r="I10"/>
  <c r="K10"/>
  <c r="M10"/>
  <c r="O10"/>
  <c r="Q10"/>
  <c r="U10"/>
  <c r="I11"/>
  <c r="K11"/>
  <c r="M11"/>
  <c r="O11"/>
  <c r="Q11"/>
  <c r="U11"/>
  <c r="I12"/>
  <c r="K12"/>
  <c r="M12"/>
  <c r="O12"/>
  <c r="Q12"/>
  <c r="U12"/>
  <c r="I13"/>
  <c r="K13"/>
  <c r="M13"/>
  <c r="O13"/>
  <c r="Q13"/>
  <c r="U13"/>
  <c r="I14"/>
  <c r="K14"/>
  <c r="M14"/>
  <c r="O14"/>
  <c r="Q14"/>
  <c r="U14"/>
  <c r="I15"/>
  <c r="K15"/>
  <c r="M15"/>
  <c r="O15"/>
  <c r="Q15"/>
  <c r="U15"/>
  <c r="I16"/>
  <c r="K16"/>
  <c r="M16"/>
  <c r="O16"/>
  <c r="Q16"/>
  <c r="U16"/>
  <c r="I17"/>
  <c r="K17"/>
  <c r="M17"/>
  <c r="O17"/>
  <c r="Q17"/>
  <c r="U17"/>
  <c r="I18"/>
  <c r="K18"/>
  <c r="M18"/>
  <c r="O18"/>
  <c r="Q18"/>
  <c r="U18"/>
  <c r="I19"/>
  <c r="K19"/>
  <c r="M19"/>
  <c r="O19"/>
  <c r="Q19"/>
  <c r="U19"/>
  <c r="I20"/>
  <c r="K20"/>
  <c r="M20"/>
  <c r="O20"/>
  <c r="Q20"/>
  <c r="U20"/>
  <c r="I21"/>
  <c r="K21"/>
  <c r="M21"/>
  <c r="O21"/>
  <c r="Q21"/>
  <c r="U21"/>
  <c r="I22"/>
  <c r="K22"/>
  <c r="M22"/>
  <c r="O22"/>
  <c r="Q22"/>
  <c r="U22"/>
  <c r="I23"/>
  <c r="K23"/>
  <c r="M23"/>
  <c r="O23"/>
  <c r="Q23"/>
  <c r="U23"/>
  <c r="I24"/>
  <c r="K24"/>
  <c r="M24"/>
  <c r="O24"/>
  <c r="Q24"/>
  <c r="U24"/>
  <c r="I25"/>
  <c r="K25"/>
  <c r="M25"/>
  <c r="O25"/>
  <c r="Q25"/>
  <c r="U25"/>
  <c r="I26"/>
  <c r="K26"/>
  <c r="M26"/>
  <c r="O26"/>
  <c r="Q26"/>
  <c r="U26"/>
  <c r="I27"/>
  <c r="K27"/>
  <c r="M27"/>
  <c r="O27"/>
  <c r="Q27"/>
  <c r="U27"/>
  <c r="I28"/>
  <c r="K28"/>
  <c r="M28"/>
  <c r="O28"/>
  <c r="Q28"/>
  <c r="U28"/>
  <c r="I29"/>
  <c r="K29"/>
  <c r="M29"/>
  <c r="O29"/>
  <c r="Q29"/>
  <c r="U29"/>
  <c r="I30"/>
  <c r="K30"/>
  <c r="M30"/>
  <c r="O30"/>
  <c r="Q30"/>
  <c r="U30"/>
  <c r="I31"/>
  <c r="K31"/>
  <c r="M31"/>
  <c r="O31"/>
  <c r="Q31"/>
  <c r="U31"/>
  <c r="I32"/>
  <c r="K32"/>
  <c r="M32"/>
  <c r="O32"/>
  <c r="Q32"/>
  <c r="U32"/>
  <c r="I33"/>
  <c r="K33"/>
  <c r="M33"/>
  <c r="O33"/>
  <c r="Q33"/>
  <c r="U33"/>
  <c r="I34"/>
  <c r="K34"/>
  <c r="M34"/>
  <c r="O34"/>
  <c r="Q34"/>
  <c r="U34"/>
  <c r="I35"/>
  <c r="K35"/>
  <c r="M35"/>
  <c r="O35"/>
  <c r="Q35"/>
  <c r="U35"/>
  <c r="I36"/>
  <c r="K36"/>
  <c r="M36"/>
  <c r="O36"/>
  <c r="Q36"/>
  <c r="U36"/>
  <c r="I37"/>
  <c r="K37"/>
  <c r="M37"/>
  <c r="O37"/>
  <c r="Q37"/>
  <c r="U37"/>
  <c r="G48" i="1"/>
  <c r="H48"/>
  <c r="I48"/>
  <c r="F40"/>
  <c r="G40"/>
  <c r="H40"/>
  <c r="I40"/>
  <c r="J39" s="1"/>
  <c r="J40" s="1"/>
  <c r="G21"/>
  <c r="I21"/>
  <c r="E21"/>
  <c r="J28"/>
  <c r="J26"/>
  <c r="G38"/>
  <c r="F38"/>
  <c r="J23"/>
  <c r="J24"/>
  <c r="J25"/>
  <c r="J27"/>
  <c r="E24"/>
  <c r="E26"/>
  <c r="M6" i="12" l="1"/>
  <c r="Q6"/>
  <c r="I6"/>
  <c r="O6"/>
  <c r="U6"/>
  <c r="K6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<sst xmlns="http://schemas.openxmlformats.org/spreadsheetml/2006/main" count="236" uniqueCount="149">
  <si>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</si>
  <si>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</si>
  <si>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</si>
  <si>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</si>
  <si>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</si>
  <si>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</si>
  <si>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</si>
  <si>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</si>
  <si>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</si>
  <si>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</si>
  <si>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</si>
  <si>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</si>
  <si>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</si>
  <si>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</si>
  <si>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</si>
  <si>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</si>
  <si>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</si>
  <si>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</si>
  <si>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</si>
  <si>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</si>
  <si>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</si>
  <si>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</si>
  <si>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</si>
  <si>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</si>
  <si>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</si>
  <si>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</si>
  <si>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</si>
  <si>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</si>
  <si>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</si>
  <si>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</si>
  <si>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</si>
  <si>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</si>
  <si>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</si>
  <si>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</si>
  <si>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</si>
  <si>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</si>
  <si>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</si>
  <si>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</si>
  <si>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</si>
  <si>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</si>
  <si>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</si>
  <si>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</si>
  <si>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Valtice</t>
  </si>
  <si>
    <t>Rozpočet:</t>
  </si>
  <si>
    <t>Misto</t>
  </si>
  <si>
    <t>FK Valtice</t>
  </si>
  <si>
    <t>Celkem za stavbu</t>
  </si>
  <si>
    <t>CZK</t>
  </si>
  <si>
    <t>Rekapitulace dílů</t>
  </si>
  <si>
    <t>Typ dílu</t>
  </si>
  <si>
    <t>733</t>
  </si>
  <si>
    <t>Vytápění staveb</t>
  </si>
  <si>
    <t>VN</t>
  </si>
  <si>
    <t>ON</t>
  </si>
  <si>
    <t>S:</t>
  </si>
  <si>
    <t>#TypZaznamu#</t>
  </si>
  <si>
    <t>STA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</si>
  <si>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</si>
  <si>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</si>
  <si>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</si>
  <si>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</si>
  <si>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</si>
  <si>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</si>
  <si>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</si>
  <si>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</si>
  <si>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</si>
  <si>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</si>
  <si>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</si>
  <si>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</si>
  <si>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</si>
  <si>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</si>
  <si>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</si>
  <si>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</si>
  <si>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</si>
  <si>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</si>
  <si>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</si>
  <si>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</si>
  <si>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</si>
  <si>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</si>
  <si>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</si>
  <si>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1.0</t>
  </si>
  <si>
    <t>ks</t>
  </si>
  <si>
    <t>POL3_0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</si>
  <si>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</si>
  <si>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</si>
  <si>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</si>
  <si>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</si>
  <si>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</si>
  <si>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</si>
  <si>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</si>
  <si>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</si>
  <si>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</si>
  <si>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ModBus brána</t>
  </si>
  <si>
    <t>1.10</t>
  </si>
  <si>
    <t>Chladivo R410A</t>
  </si>
  <si>
    <t>kg</t>
  </si>
  <si>
    <t>1.11</t>
  </si>
  <si>
    <t>Cu potrubí d 6mm</t>
  </si>
  <si>
    <t>m</t>
  </si>
  <si>
    <t>1.12</t>
  </si>
  <si>
    <t>Cu potrubí d 10mm</t>
  </si>
  <si>
    <t>1.13</t>
  </si>
  <si>
    <t>Cu potrubí d 12mm</t>
  </si>
  <si>
    <t>1.14</t>
  </si>
  <si>
    <t>Cu potrubí d 16mm</t>
  </si>
  <si>
    <t>1.15</t>
  </si>
  <si>
    <t>Cu potrubí d 20mm</t>
  </si>
  <si>
    <t>1.16</t>
  </si>
  <si>
    <t>Cu potrubí d 22mm</t>
  </si>
  <si>
    <t>1.17</t>
  </si>
  <si>
    <t>1.18</t>
  </si>
  <si>
    <t>1.19</t>
  </si>
  <si>
    <t>Průrazy a zapravení</t>
  </si>
  <si>
    <t>POL1_0</t>
  </si>
  <si>
    <t>1.20</t>
  </si>
  <si>
    <t>Montáž vnitřní jednotky</t>
  </si>
  <si>
    <t>1.21</t>
  </si>
  <si>
    <t>Montáž venkovní jednotky</t>
  </si>
  <si>
    <t>1.22</t>
  </si>
  <si>
    <t>Montáž chladovodů včetně uchycení</t>
  </si>
  <si>
    <t>1.23</t>
  </si>
  <si>
    <t>Elektrorozvody (práce, kabely, lišty)</t>
  </si>
  <si>
    <t>1.24</t>
  </si>
  <si>
    <t>Elektrorozvaděč</t>
  </si>
  <si>
    <t>1.25</t>
  </si>
  <si>
    <t>Žlabování NKZIN</t>
  </si>
  <si>
    <t>1.26</t>
  </si>
  <si>
    <t>Nastavení software a spuštění</t>
  </si>
  <si>
    <t>1.27</t>
  </si>
  <si>
    <t>Instalační materiál</t>
  </si>
  <si>
    <t>1.28</t>
  </si>
  <si>
    <t>Dokumentace skutečného provedení stavby</t>
  </si>
  <si>
    <t>1.29</t>
  </si>
  <si>
    <t>Doprava a režie</t>
  </si>
  <si>
    <t>1.30</t>
  </si>
  <si>
    <t>Chlaďařské práce, spuštění, zaškolení</t>
  </si>
  <si>
    <t/>
  </si>
  <si>
    <t>END</t>
  </si>
  <si>
    <t>Rekonstrukce areálu FK Valtice</t>
  </si>
  <si>
    <t>Položkový rozpočet - Tepelné čerpadlo VRV vzduch-vzduch</t>
  </si>
  <si>
    <t>vnitřní jednotka nástěnná, topný výkon 3,2 kW o hmotnosti max. 11 kg</t>
  </si>
  <si>
    <t>vnitřní jednotka nástěnná, topný výkon 6,3 kW o hmotnosti max. 14 kg</t>
  </si>
  <si>
    <t>vnitřní jednotka kazetová, topný výkon 6,3 kW, kruhový výdech s automatickým čištěním filtru, hmotnost max. 21 kg, hlučnost max. 33 dBA, maximální výška pro instalaci 215 mm</t>
  </si>
  <si>
    <t>refnet</t>
  </si>
  <si>
    <t>dekorativní panel kazetový s automatickým čištěním</t>
  </si>
  <si>
    <t>kabelový ovladač interní jednotky</t>
  </si>
  <si>
    <t>Topný kabel samoregulační o výkonu 28 w/m při teplotě 0°C v ledové vodě</t>
  </si>
  <si>
    <t>Termostat s NTC senzorem pro snímání teploty okolí. Rozsah snímání teploty: -5°C - +15°C včetně nerezového držáku</t>
  </si>
  <si>
    <t>VRV IV venkovní jednotka, topný výkon 19,9 kW při venkovní teplotě -12°C, akustický tlak max. 55 dBA, COP: 4,3, ESEER: 7,2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</si>
</sst>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4" borderId="38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4" borderId="38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7" fillId="4" borderId="38" xfId="0" applyNumberFormat="1" applyFont="1" applyFill="1" applyBorder="1" applyAlignment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76" t="s">
        <v>39</v>
      </c>
      <c r="B2" s="176"/>
      <c r="C2" s="176"/>
      <c r="D2" s="176"/>
      <c r="E2" s="176"/>
      <c r="F2" s="176"/>
      <c r="G2" s="1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opLeftCell="B1" zoomScaleNormal="100" zoomScaleSheetLayoutView="75" workbookViewId="0">
      <selection activeCell="G30" sqref="G30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190" t="s">
        <v>139</v>
      </c>
      <c r="C1" s="191"/>
      <c r="D1" s="191"/>
      <c r="E1" s="191"/>
      <c r="F1" s="191"/>
      <c r="G1" s="191"/>
      <c r="H1" s="191"/>
      <c r="I1" s="191"/>
      <c r="J1" s="192"/>
    </row>
    <row r="2" spans="1:15" ht="23.25" customHeight="1">
      <c r="A2" s="4"/>
      <c r="B2" s="81" t="s">
        <v>40</v>
      </c>
      <c r="C2" s="82"/>
      <c r="D2" s="201" t="s">
        <v>138</v>
      </c>
      <c r="E2" s="202"/>
      <c r="F2" s="202"/>
      <c r="G2" s="202"/>
      <c r="H2" s="202"/>
      <c r="I2" s="202"/>
      <c r="J2" s="203"/>
      <c r="O2" s="2"/>
    </row>
    <row r="3" spans="1:15" ht="23.25" customHeight="1">
      <c r="A3" s="4"/>
      <c r="B3" s="83" t="s">
        <v>44</v>
      </c>
      <c r="C3" s="84"/>
      <c r="D3" s="197" t="s">
        <v>42</v>
      </c>
      <c r="E3" s="198"/>
      <c r="F3" s="198"/>
      <c r="G3" s="198"/>
      <c r="H3" s="198"/>
      <c r="I3" s="198"/>
      <c r="J3" s="199"/>
    </row>
    <row r="4" spans="1:15" ht="23.25" hidden="1" customHeight="1">
      <c r="A4" s="4"/>
      <c r="B4" s="85" t="s">
        <v>43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 t="s">
        <v>45</v>
      </c>
      <c r="E5" s="26"/>
      <c r="F5" s="26"/>
      <c r="G5" s="26"/>
      <c r="H5" s="28" t="s">
        <v>33</v>
      </c>
      <c r="I5" s="91"/>
      <c r="J5" s="11"/>
    </row>
    <row r="6" spans="1:15" ht="15.75" customHeight="1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05"/>
      <c r="E11" s="205"/>
      <c r="F11" s="205"/>
      <c r="G11" s="205"/>
      <c r="H11" s="28" t="s">
        <v>33</v>
      </c>
      <c r="I11" s="91"/>
      <c r="J11" s="11"/>
    </row>
    <row r="12" spans="1:15" ht="15.75" customHeight="1">
      <c r="A12" s="4"/>
      <c r="B12" s="41"/>
      <c r="C12" s="26"/>
      <c r="D12" s="195"/>
      <c r="E12" s="195"/>
      <c r="F12" s="195"/>
      <c r="G12" s="195"/>
      <c r="H12" s="28" t="s">
        <v>34</v>
      </c>
      <c r="I12" s="91"/>
      <c r="J12" s="11"/>
    </row>
    <row r="13" spans="1:15" ht="15.75" customHeight="1">
      <c r="A13" s="4"/>
      <c r="B13" s="42"/>
      <c r="C13" s="92"/>
      <c r="D13" s="196"/>
      <c r="E13" s="196"/>
      <c r="F13" s="196"/>
      <c r="G13" s="196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04" t="s">
        <v>29</v>
      </c>
      <c r="F15" s="204"/>
      <c r="G15" s="193" t="s">
        <v>30</v>
      </c>
      <c r="H15" s="193"/>
      <c r="I15" s="193" t="s">
        <v>28</v>
      </c>
      <c r="J15" s="194"/>
    </row>
    <row r="16" spans="1:15" ht="23.25" customHeight="1">
      <c r="A16" s="133" t="s">
        <v>23</v>
      </c>
      <c r="B16" s="134" t="s">
        <v>23</v>
      </c>
      <c r="C16" s="58"/>
      <c r="D16" s="59"/>
      <c r="E16" s="183">
        <v>0</v>
      </c>
      <c r="F16" s="189"/>
      <c r="G16" s="183">
        <v>0</v>
      </c>
      <c r="H16" s="189"/>
      <c r="I16" s="183">
        <v>0</v>
      </c>
      <c r="J16" s="184"/>
    </row>
    <row r="17" spans="1:10" ht="23.25" customHeight="1">
      <c r="A17" s="133" t="s">
        <v>24</v>
      </c>
      <c r="B17" s="134" t="s">
        <v>24</v>
      </c>
      <c r="C17" s="58"/>
      <c r="D17" s="59"/>
      <c r="E17" s="183">
        <f>' Pol'!I6</f>
        <v>0</v>
      </c>
      <c r="F17" s="189"/>
      <c r="G17" s="183">
        <f>' Pol'!K6</f>
        <v>0</v>
      </c>
      <c r="H17" s="189"/>
      <c r="I17" s="183">
        <f>E17+G17</f>
        <v>0</v>
      </c>
      <c r="J17" s="184"/>
    </row>
    <row r="18" spans="1:10" ht="23.25" customHeight="1">
      <c r="A18" s="133" t="s">
        <v>25</v>
      </c>
      <c r="B18" s="134" t="s">
        <v>25</v>
      </c>
      <c r="C18" s="58"/>
      <c r="D18" s="59"/>
      <c r="E18" s="183">
        <v>0</v>
      </c>
      <c r="F18" s="189"/>
      <c r="G18" s="183">
        <v>0</v>
      </c>
      <c r="H18" s="189"/>
      <c r="I18" s="183">
        <v>0</v>
      </c>
      <c r="J18" s="184"/>
    </row>
    <row r="19" spans="1:10" ht="23.25" customHeight="1">
      <c r="A19" s="133" t="s">
        <v>52</v>
      </c>
      <c r="B19" s="134" t="s">
        <v>26</v>
      </c>
      <c r="C19" s="58"/>
      <c r="D19" s="59"/>
      <c r="E19" s="183">
        <v>0</v>
      </c>
      <c r="F19" s="189"/>
      <c r="G19" s="183">
        <v>0</v>
      </c>
      <c r="H19" s="189"/>
      <c r="I19" s="183">
        <v>0</v>
      </c>
      <c r="J19" s="184"/>
    </row>
    <row r="20" spans="1:10" ht="23.25" customHeight="1">
      <c r="A20" s="133" t="s">
        <v>53</v>
      </c>
      <c r="B20" s="134" t="s">
        <v>27</v>
      </c>
      <c r="C20" s="58"/>
      <c r="D20" s="59"/>
      <c r="E20" s="183">
        <v>0</v>
      </c>
      <c r="F20" s="189"/>
      <c r="G20" s="183">
        <v>0</v>
      </c>
      <c r="H20" s="189"/>
      <c r="I20" s="183">
        <v>0</v>
      </c>
      <c r="J20" s="184"/>
    </row>
    <row r="21" spans="1:10" ht="23.25" customHeight="1">
      <c r="A21" s="4"/>
      <c r="B21" s="74" t="s">
        <v>28</v>
      </c>
      <c r="C21" s="75"/>
      <c r="D21" s="76"/>
      <c r="E21" s="185">
        <f>SUM(E16:F20)</f>
        <v>0</v>
      </c>
      <c r="F21" s="186"/>
      <c r="G21" s="185">
        <f>SUM(G16:H20)</f>
        <v>0</v>
      </c>
      <c r="H21" s="186"/>
      <c r="I21" s="185">
        <f>SUM(I16:J20)</f>
        <v>0</v>
      </c>
      <c r="J21" s="188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181">
        <v>0</v>
      </c>
      <c r="H23" s="182"/>
      <c r="I23" s="182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7">
        <v>0</v>
      </c>
      <c r="H24" s="208"/>
      <c r="I24" s="208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181">
        <v>0</v>
      </c>
      <c r="H25" s="182"/>
      <c r="I25" s="182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77">
        <v>0</v>
      </c>
      <c r="H26" s="178"/>
      <c r="I26" s="178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179">
        <v>0</v>
      </c>
      <c r="H27" s="179"/>
      <c r="I27" s="179"/>
      <c r="J27" s="63" t="str">
        <f t="shared" si="0"/>
        <v>CZK</v>
      </c>
    </row>
    <row r="28" spans="1:10" ht="27.75" hidden="1" customHeight="1" thickBot="1">
      <c r="A28" s="4"/>
      <c r="B28" s="112" t="s">
        <v>22</v>
      </c>
      <c r="C28" s="113"/>
      <c r="D28" s="113"/>
      <c r="E28" s="114"/>
      <c r="F28" s="115"/>
      <c r="G28" s="180">
        <v>803897.5</v>
      </c>
      <c r="H28" s="187"/>
      <c r="I28" s="187"/>
      <c r="J28" s="116" t="str">
        <f t="shared" si="0"/>
        <v>CZK</v>
      </c>
    </row>
    <row r="29" spans="1:10" ht="27.75" customHeight="1" thickBot="1">
      <c r="A29" s="4"/>
      <c r="B29" s="112" t="s">
        <v>35</v>
      </c>
      <c r="C29" s="117"/>
      <c r="D29" s="117"/>
      <c r="E29" s="117"/>
      <c r="F29" s="117"/>
      <c r="G29" s="180">
        <f>ZakladDPHSni+DPHSni+ZakladDPHZakl+DPHZakl+Zaokrouhleni</f>
        <v>0</v>
      </c>
      <c r="H29" s="180"/>
      <c r="I29" s="180"/>
      <c r="J29" s="118" t="s">
        <v>47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06" t="s">
        <v>2</v>
      </c>
      <c r="E35" s="206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>
      <c r="A39" s="96">
        <v>1</v>
      </c>
      <c r="B39" s="102"/>
      <c r="C39" s="209"/>
      <c r="D39" s="210"/>
      <c r="E39" s="210"/>
      <c r="F39" s="107">
        <v>0</v>
      </c>
      <c r="G39" s="108">
        <v>803897.5</v>
      </c>
      <c r="H39" s="109">
        <v>168818</v>
      </c>
      <c r="I39" s="109">
        <v>972715.5</v>
      </c>
      <c r="J39" s="103">
        <f>IF(CenaCelkemVypocet=0,"",I39/CenaCelkemVypocet*100)</f>
        <v>100</v>
      </c>
    </row>
    <row r="40" spans="1:10" ht="25.5" hidden="1" customHeight="1">
      <c r="A40" s="96"/>
      <c r="B40" s="211" t="s">
        <v>46</v>
      </c>
      <c r="C40" s="212"/>
      <c r="D40" s="212"/>
      <c r="E40" s="213"/>
      <c r="F40" s="110">
        <f>SUMIF(A39:A39,"=1",F39:F39)</f>
        <v>0</v>
      </c>
      <c r="G40" s="111">
        <f>SUMIF(A39:A39,"=1",G39:G39)</f>
        <v>803897.5</v>
      </c>
      <c r="H40" s="111">
        <f>SUMIF(A39:A39,"=1",H39:H39)</f>
        <v>168818</v>
      </c>
      <c r="I40" s="111">
        <f>SUMIF(A39:A39,"=1",I39:I39)</f>
        <v>972715.5</v>
      </c>
      <c r="J40" s="97">
        <f>SUMIF(A39:A39,"=1",J39:J39)</f>
        <v>100</v>
      </c>
    </row>
    <row r="44" spans="1:10" ht="15.75">
      <c r="B44" s="119" t="s">
        <v>48</v>
      </c>
    </row>
    <row r="46" spans="1:10" ht="25.5" customHeight="1">
      <c r="A46" s="120"/>
      <c r="B46" s="123" t="s">
        <v>16</v>
      </c>
      <c r="C46" s="123" t="s">
        <v>5</v>
      </c>
      <c r="D46" s="124"/>
      <c r="E46" s="124"/>
      <c r="F46" s="127" t="s">
        <v>49</v>
      </c>
      <c r="G46" s="127" t="s">
        <v>29</v>
      </c>
      <c r="H46" s="127" t="s">
        <v>30</v>
      </c>
      <c r="I46" s="214" t="s">
        <v>28</v>
      </c>
      <c r="J46" s="214"/>
    </row>
    <row r="47" spans="1:10" ht="25.5" customHeight="1">
      <c r="A47" s="121"/>
      <c r="B47" s="129" t="s">
        <v>50</v>
      </c>
      <c r="C47" s="216" t="s">
        <v>51</v>
      </c>
      <c r="D47" s="217"/>
      <c r="E47" s="217"/>
      <c r="F47" s="131" t="s">
        <v>24</v>
      </c>
      <c r="G47" s="130">
        <f>E17</f>
        <v>0</v>
      </c>
      <c r="H47" s="130">
        <f>G17</f>
        <v>0</v>
      </c>
      <c r="I47" s="215">
        <f>G47+H47</f>
        <v>0</v>
      </c>
      <c r="J47" s="215"/>
    </row>
    <row r="48" spans="1:10" ht="25.5" customHeight="1">
      <c r="A48" s="122"/>
      <c r="B48" s="125" t="s">
        <v>1</v>
      </c>
      <c r="C48" s="125"/>
      <c r="D48" s="126"/>
      <c r="E48" s="126"/>
      <c r="F48" s="132"/>
      <c r="G48" s="128">
        <f>G47</f>
        <v>0</v>
      </c>
      <c r="H48" s="128">
        <f>H47</f>
        <v>0</v>
      </c>
      <c r="I48" s="200">
        <f>I47</f>
        <v>0</v>
      </c>
      <c r="J48" s="200"/>
    </row>
    <row r="49" spans="6:10">
      <c r="F49" s="94"/>
      <c r="G49" s="95"/>
      <c r="H49" s="94"/>
      <c r="I49" s="95"/>
      <c r="J49" s="95"/>
    </row>
    <row r="50" spans="6:10">
      <c r="F50" s="94"/>
      <c r="G50" s="95"/>
      <c r="H50" s="94"/>
      <c r="I50" s="95"/>
      <c r="J50" s="95"/>
    </row>
    <row r="51" spans="6:10">
      <c r="F51" s="94"/>
      <c r="G51" s="95"/>
      <c r="H51" s="94"/>
      <c r="I51" s="95"/>
      <c r="J51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B1:J1"/>
    <mergeCell ref="E21:F21"/>
    <mergeCell ref="G15:H15"/>
    <mergeCell ref="I15:J15"/>
    <mergeCell ref="E16:F16"/>
    <mergeCell ref="D12:G12"/>
    <mergeCell ref="D13:G13"/>
    <mergeCell ref="D3:J3"/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18" t="s">
        <v>6</v>
      </c>
      <c r="B1" s="218"/>
      <c r="C1" s="219"/>
      <c r="D1" s="218"/>
      <c r="E1" s="218"/>
      <c r="F1" s="218"/>
      <c r="G1" s="218"/>
    </row>
    <row r="2" spans="1:7" ht="24.95" customHeight="1">
      <c r="A2" s="79" t="s">
        <v>41</v>
      </c>
      <c r="B2" s="78"/>
      <c r="C2" s="220"/>
      <c r="D2" s="220"/>
      <c r="E2" s="220"/>
      <c r="F2" s="220"/>
      <c r="G2" s="221"/>
    </row>
    <row r="3" spans="1:7" ht="24.95" hidden="1" customHeight="1">
      <c r="A3" s="79" t="s">
        <v>7</v>
      </c>
      <c r="B3" s="78"/>
      <c r="C3" s="220"/>
      <c r="D3" s="220"/>
      <c r="E3" s="220"/>
      <c r="F3" s="220"/>
      <c r="G3" s="221"/>
    </row>
    <row r="4" spans="1:7" ht="24.95" hidden="1" customHeight="1">
      <c r="A4" s="79" t="s">
        <v>8</v>
      </c>
      <c r="B4" s="78"/>
      <c r="C4" s="220"/>
      <c r="D4" s="220"/>
      <c r="E4" s="220"/>
      <c r="F4" s="220"/>
      <c r="G4" s="221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39"/>
  <sheetViews>
    <sheetView tabSelected="1" workbookViewId="0">
      <selection activeCell="C16" sqref="C16"/>
    </sheetView>
  </sheetViews>
  <sheetFormatPr defaultRowHeight="12.75" outlineLevelRow="1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9" max="9" width="10.140625" bestFit="1" customWidth="1"/>
    <col min="11" max="11" width="9.140625" bestFit="1" customWidth="1"/>
    <col min="12" max="21" width="0" hidden="1" customWidth="1"/>
    <col min="29" max="39" width="0" hidden="1" customWidth="1"/>
  </cols>
  <sheetData>
    <row r="1" spans="1:60" ht="15.75" customHeight="1">
      <c r="A1" s="222" t="s">
        <v>139</v>
      </c>
      <c r="B1" s="222"/>
      <c r="C1" s="222"/>
      <c r="D1" s="222"/>
      <c r="E1" s="222"/>
      <c r="F1" s="222"/>
      <c r="G1" s="222"/>
      <c r="AE1" t="s">
        <v>55</v>
      </c>
    </row>
    <row r="2" spans="1:60" ht="25.15" customHeight="1">
      <c r="A2" s="137" t="s">
        <v>54</v>
      </c>
      <c r="B2" s="135"/>
      <c r="C2" s="223" t="s">
        <v>138</v>
      </c>
      <c r="D2" s="224"/>
      <c r="E2" s="224"/>
      <c r="F2" s="224"/>
      <c r="G2" s="225"/>
      <c r="AE2" t="s">
        <v>56</v>
      </c>
    </row>
    <row r="3" spans="1:60" ht="25.15" hidden="1" customHeight="1">
      <c r="A3" s="138" t="s">
        <v>8</v>
      </c>
      <c r="B3" s="136"/>
      <c r="C3" s="226"/>
      <c r="D3" s="227"/>
      <c r="E3" s="227"/>
      <c r="F3" s="227"/>
      <c r="G3" s="228"/>
      <c r="AE3" t="s">
        <v>57</v>
      </c>
    </row>
    <row r="4" spans="1:60" hidden="1">
      <c r="A4" s="139" t="s">
        <v>58</v>
      </c>
      <c r="B4" s="140"/>
      <c r="C4" s="141"/>
      <c r="D4" s="142"/>
      <c r="E4" s="142"/>
      <c r="F4" s="142"/>
      <c r="G4" s="143"/>
      <c r="AE4" t="s">
        <v>59</v>
      </c>
    </row>
    <row r="5" spans="1:60" ht="38.25">
      <c r="A5" s="147" t="s">
        <v>60</v>
      </c>
      <c r="B5" s="148" t="s">
        <v>61</v>
      </c>
      <c r="C5" s="148" t="s">
        <v>62</v>
      </c>
      <c r="D5" s="147" t="s">
        <v>63</v>
      </c>
      <c r="E5" s="147" t="s">
        <v>64</v>
      </c>
      <c r="F5" s="144" t="s">
        <v>65</v>
      </c>
      <c r="G5" s="157" t="s">
        <v>28</v>
      </c>
      <c r="H5" s="158" t="s">
        <v>29</v>
      </c>
      <c r="I5" s="158" t="s">
        <v>66</v>
      </c>
      <c r="J5" s="158" t="s">
        <v>30</v>
      </c>
      <c r="K5" s="158" t="s">
        <v>67</v>
      </c>
      <c r="L5" s="158" t="s">
        <v>68</v>
      </c>
      <c r="M5" s="158" t="s">
        <v>69</v>
      </c>
      <c r="N5" s="158" t="s">
        <v>70</v>
      </c>
      <c r="O5" s="158" t="s">
        <v>71</v>
      </c>
      <c r="P5" s="158" t="s">
        <v>72</v>
      </c>
      <c r="Q5" s="158" t="s">
        <v>73</v>
      </c>
      <c r="R5" s="158" t="s">
        <v>74</v>
      </c>
      <c r="S5" s="158" t="s">
        <v>75</v>
      </c>
      <c r="T5" s="158" t="s">
        <v>76</v>
      </c>
      <c r="U5" s="150" t="s">
        <v>77</v>
      </c>
    </row>
    <row r="6" spans="1:60">
      <c r="A6" s="159" t="s">
        <v>78</v>
      </c>
      <c r="B6" s="160" t="s">
        <v>50</v>
      </c>
      <c r="C6" s="161" t="s">
        <v>51</v>
      </c>
      <c r="D6" s="162"/>
      <c r="E6" s="163"/>
      <c r="F6" s="164"/>
      <c r="G6" s="164">
        <f>SUMIF(AE7:AE37,"&lt;&gt;NOR",G7:G37)</f>
        <v>0</v>
      </c>
      <c r="H6" s="164"/>
      <c r="I6" s="164">
        <f>SUM(I7:I37)</f>
        <v>0</v>
      </c>
      <c r="J6" s="164"/>
      <c r="K6" s="164">
        <f>SUM(K7:K37)</f>
        <v>0</v>
      </c>
      <c r="L6" s="164"/>
      <c r="M6" s="164">
        <f>SUM(M7:M37)</f>
        <v>0</v>
      </c>
      <c r="N6" s="149"/>
      <c r="O6" s="149">
        <f>SUM(O7:O37)</f>
        <v>2.9446200000000013</v>
      </c>
      <c r="P6" s="149"/>
      <c r="Q6" s="149">
        <f>SUM(Q7:Q37)</f>
        <v>0</v>
      </c>
      <c r="R6" s="149"/>
      <c r="S6" s="149"/>
      <c r="T6" s="159"/>
      <c r="U6" s="149">
        <f>SUM(U7:U37)</f>
        <v>172.89999999999992</v>
      </c>
      <c r="AE6" t="s">
        <v>79</v>
      </c>
    </row>
    <row r="7" spans="1:60" ht="33.75" outlineLevel="1">
      <c r="A7" s="146">
        <v>1</v>
      </c>
      <c r="B7" s="151" t="s">
        <v>80</v>
      </c>
      <c r="C7" s="172" t="s">
        <v>148</v>
      </c>
      <c r="D7" s="152" t="s">
        <v>81</v>
      </c>
      <c r="E7" s="155">
        <v>1</v>
      </c>
      <c r="F7" s="156">
        <v>0</v>
      </c>
      <c r="G7" s="156">
        <f>E7*F7</f>
        <v>0</v>
      </c>
      <c r="H7" s="156">
        <f>G7</f>
        <v>0</v>
      </c>
      <c r="I7" s="156">
        <f t="shared" ref="I7:I37" si="0">ROUND(E7*H7,2)</f>
        <v>0</v>
      </c>
      <c r="J7" s="156">
        <v>0</v>
      </c>
      <c r="K7" s="156">
        <f t="shared" ref="K7:K37" si="1">ROUND(E7*J7,2)</f>
        <v>0</v>
      </c>
      <c r="L7" s="156">
        <v>21</v>
      </c>
      <c r="M7" s="156">
        <f t="shared" ref="M7:M37" si="2">G7*(1+L7/100)</f>
        <v>0</v>
      </c>
      <c r="N7" s="153">
        <v>5.6100000000000004E-3</v>
      </c>
      <c r="O7" s="153">
        <f t="shared" ref="O7:O37" si="3">ROUND(E7*N7,5)</f>
        <v>5.6100000000000004E-3</v>
      </c>
      <c r="P7" s="153">
        <v>0</v>
      </c>
      <c r="Q7" s="153">
        <f t="shared" ref="Q7:Q37" si="4">ROUND(E7*P7,5)</f>
        <v>0</v>
      </c>
      <c r="R7" s="153"/>
      <c r="S7" s="153"/>
      <c r="T7" s="154">
        <v>0.36</v>
      </c>
      <c r="U7" s="153">
        <f t="shared" ref="U7:U37" si="5">ROUND(E7*T7,2)</f>
        <v>0.36</v>
      </c>
      <c r="V7" s="145"/>
      <c r="W7" s="145"/>
      <c r="X7" s="145"/>
      <c r="Y7" s="145"/>
      <c r="Z7" s="145"/>
      <c r="AA7" s="145"/>
      <c r="AB7" s="145"/>
      <c r="AC7" s="145"/>
      <c r="AD7" s="145"/>
      <c r="AE7" s="145" t="s">
        <v>82</v>
      </c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</row>
    <row r="8" spans="1:60" ht="22.5" outlineLevel="1">
      <c r="A8" s="146">
        <v>2</v>
      </c>
      <c r="B8" s="151" t="s">
        <v>83</v>
      </c>
      <c r="C8" s="172" t="s">
        <v>140</v>
      </c>
      <c r="D8" s="152" t="s">
        <v>81</v>
      </c>
      <c r="E8" s="155">
        <v>2</v>
      </c>
      <c r="F8" s="156">
        <v>0</v>
      </c>
      <c r="G8" s="156">
        <f t="shared" ref="G8:G37" si="6">E8*F8</f>
        <v>0</v>
      </c>
      <c r="H8" s="156">
        <f t="shared" ref="H8:H37" si="7">G8</f>
        <v>0</v>
      </c>
      <c r="I8" s="156">
        <f t="shared" si="0"/>
        <v>0</v>
      </c>
      <c r="J8" s="156">
        <v>0</v>
      </c>
      <c r="K8" s="156">
        <f t="shared" si="1"/>
        <v>0</v>
      </c>
      <c r="L8" s="156">
        <v>21</v>
      </c>
      <c r="M8" s="156">
        <f t="shared" si="2"/>
        <v>0</v>
      </c>
      <c r="N8" s="153">
        <v>5.6100000000000004E-3</v>
      </c>
      <c r="O8" s="153">
        <f t="shared" si="3"/>
        <v>1.1220000000000001E-2</v>
      </c>
      <c r="P8" s="153">
        <v>0</v>
      </c>
      <c r="Q8" s="153">
        <f t="shared" si="4"/>
        <v>0</v>
      </c>
      <c r="R8" s="153"/>
      <c r="S8" s="153"/>
      <c r="T8" s="154">
        <v>0.36</v>
      </c>
      <c r="U8" s="153">
        <f t="shared" si="5"/>
        <v>0.72</v>
      </c>
      <c r="V8" s="145"/>
      <c r="W8" s="145"/>
      <c r="X8" s="145"/>
      <c r="Y8" s="145"/>
      <c r="Z8" s="145"/>
      <c r="AA8" s="145"/>
      <c r="AB8" s="145"/>
      <c r="AC8" s="145"/>
      <c r="AD8" s="145"/>
      <c r="AE8" s="145" t="s">
        <v>82</v>
      </c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ht="22.5" outlineLevel="1">
      <c r="A9" s="146">
        <v>3</v>
      </c>
      <c r="B9" s="151" t="s">
        <v>84</v>
      </c>
      <c r="C9" s="172" t="s">
        <v>141</v>
      </c>
      <c r="D9" s="152" t="s">
        <v>81</v>
      </c>
      <c r="E9" s="155">
        <v>7</v>
      </c>
      <c r="F9" s="156">
        <v>0</v>
      </c>
      <c r="G9" s="156">
        <f t="shared" si="6"/>
        <v>0</v>
      </c>
      <c r="H9" s="156">
        <f t="shared" si="7"/>
        <v>0</v>
      </c>
      <c r="I9" s="156">
        <f t="shared" si="0"/>
        <v>0</v>
      </c>
      <c r="J9" s="156">
        <v>0</v>
      </c>
      <c r="K9" s="156">
        <f t="shared" si="1"/>
        <v>0</v>
      </c>
      <c r="L9" s="156">
        <v>21</v>
      </c>
      <c r="M9" s="156">
        <f t="shared" si="2"/>
        <v>0</v>
      </c>
      <c r="N9" s="153">
        <v>5.6100000000000004E-3</v>
      </c>
      <c r="O9" s="153">
        <f t="shared" si="3"/>
        <v>3.9269999999999999E-2</v>
      </c>
      <c r="P9" s="153">
        <v>0</v>
      </c>
      <c r="Q9" s="153">
        <f t="shared" si="4"/>
        <v>0</v>
      </c>
      <c r="R9" s="153"/>
      <c r="S9" s="153"/>
      <c r="T9" s="154">
        <v>0.36</v>
      </c>
      <c r="U9" s="153">
        <f t="shared" si="5"/>
        <v>2.52</v>
      </c>
      <c r="V9" s="145"/>
      <c r="W9" s="145"/>
      <c r="X9" s="145"/>
      <c r="Y9" s="145"/>
      <c r="Z9" s="145"/>
      <c r="AA9" s="145"/>
      <c r="AB9" s="145"/>
      <c r="AC9" s="145"/>
      <c r="AD9" s="145"/>
      <c r="AE9" s="145" t="s">
        <v>82</v>
      </c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45" outlineLevel="1">
      <c r="A10" s="146">
        <v>4</v>
      </c>
      <c r="B10" s="151" t="s">
        <v>85</v>
      </c>
      <c r="C10" s="172" t="s">
        <v>142</v>
      </c>
      <c r="D10" s="152" t="s">
        <v>81</v>
      </c>
      <c r="E10" s="155">
        <v>2</v>
      </c>
      <c r="F10" s="156">
        <v>0</v>
      </c>
      <c r="G10" s="156">
        <f t="shared" si="6"/>
        <v>0</v>
      </c>
      <c r="H10" s="156">
        <f t="shared" si="7"/>
        <v>0</v>
      </c>
      <c r="I10" s="156">
        <f t="shared" si="0"/>
        <v>0</v>
      </c>
      <c r="J10" s="156">
        <v>0</v>
      </c>
      <c r="K10" s="156">
        <f t="shared" si="1"/>
        <v>0</v>
      </c>
      <c r="L10" s="156">
        <v>21</v>
      </c>
      <c r="M10" s="156">
        <f t="shared" si="2"/>
        <v>0</v>
      </c>
      <c r="N10" s="153">
        <v>5.6100000000000004E-3</v>
      </c>
      <c r="O10" s="153">
        <f t="shared" si="3"/>
        <v>1.1220000000000001E-2</v>
      </c>
      <c r="P10" s="153">
        <v>0</v>
      </c>
      <c r="Q10" s="153">
        <f t="shared" si="4"/>
        <v>0</v>
      </c>
      <c r="R10" s="153"/>
      <c r="S10" s="153"/>
      <c r="T10" s="154">
        <v>0.36</v>
      </c>
      <c r="U10" s="153">
        <f t="shared" si="5"/>
        <v>0.72</v>
      </c>
      <c r="V10" s="145"/>
      <c r="W10" s="145"/>
      <c r="X10" s="145"/>
      <c r="Y10" s="145"/>
      <c r="Z10" s="145"/>
      <c r="AA10" s="145"/>
      <c r="AB10" s="145"/>
      <c r="AC10" s="145"/>
      <c r="AD10" s="145"/>
      <c r="AE10" s="145" t="s">
        <v>82</v>
      </c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>
      <c r="A11" s="146">
        <v>5</v>
      </c>
      <c r="B11" s="151" t="s">
        <v>86</v>
      </c>
      <c r="C11" s="172" t="s">
        <v>143</v>
      </c>
      <c r="D11" s="152" t="s">
        <v>81</v>
      </c>
      <c r="E11" s="155">
        <v>3</v>
      </c>
      <c r="F11" s="156">
        <v>0</v>
      </c>
      <c r="G11" s="156">
        <f t="shared" si="6"/>
        <v>0</v>
      </c>
      <c r="H11" s="156">
        <f t="shared" si="7"/>
        <v>0</v>
      </c>
      <c r="I11" s="156">
        <f t="shared" si="0"/>
        <v>0</v>
      </c>
      <c r="J11" s="156">
        <v>0</v>
      </c>
      <c r="K11" s="156">
        <f t="shared" si="1"/>
        <v>0</v>
      </c>
      <c r="L11" s="156">
        <v>21</v>
      </c>
      <c r="M11" s="156">
        <f t="shared" si="2"/>
        <v>0</v>
      </c>
      <c r="N11" s="153">
        <v>5.6100000000000004E-3</v>
      </c>
      <c r="O11" s="153">
        <f t="shared" si="3"/>
        <v>1.6830000000000001E-2</v>
      </c>
      <c r="P11" s="153">
        <v>0</v>
      </c>
      <c r="Q11" s="153">
        <f t="shared" si="4"/>
        <v>0</v>
      </c>
      <c r="R11" s="153"/>
      <c r="S11" s="153"/>
      <c r="T11" s="154">
        <v>0.36</v>
      </c>
      <c r="U11" s="153">
        <f t="shared" si="5"/>
        <v>1.08</v>
      </c>
      <c r="V11" s="145"/>
      <c r="W11" s="145"/>
      <c r="X11" s="145"/>
      <c r="Y11" s="145"/>
      <c r="Z11" s="145"/>
      <c r="AA11" s="145"/>
      <c r="AB11" s="145"/>
      <c r="AC11" s="145"/>
      <c r="AD11" s="145"/>
      <c r="AE11" s="145" t="s">
        <v>82</v>
      </c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>
      <c r="A12" s="146">
        <v>6</v>
      </c>
      <c r="B12" s="151" t="s">
        <v>87</v>
      </c>
      <c r="C12" s="172" t="s">
        <v>143</v>
      </c>
      <c r="D12" s="152" t="s">
        <v>81</v>
      </c>
      <c r="E12" s="155">
        <v>3</v>
      </c>
      <c r="F12" s="156">
        <v>0</v>
      </c>
      <c r="G12" s="156">
        <f t="shared" si="6"/>
        <v>0</v>
      </c>
      <c r="H12" s="156">
        <f t="shared" si="7"/>
        <v>0</v>
      </c>
      <c r="I12" s="156">
        <f t="shared" si="0"/>
        <v>0</v>
      </c>
      <c r="J12" s="156">
        <v>0</v>
      </c>
      <c r="K12" s="156">
        <f t="shared" si="1"/>
        <v>0</v>
      </c>
      <c r="L12" s="156">
        <v>21</v>
      </c>
      <c r="M12" s="156">
        <f t="shared" si="2"/>
        <v>0</v>
      </c>
      <c r="N12" s="153">
        <v>5.6100000000000004E-3</v>
      </c>
      <c r="O12" s="153">
        <f t="shared" si="3"/>
        <v>1.6830000000000001E-2</v>
      </c>
      <c r="P12" s="153">
        <v>0</v>
      </c>
      <c r="Q12" s="153">
        <f t="shared" si="4"/>
        <v>0</v>
      </c>
      <c r="R12" s="153"/>
      <c r="S12" s="153"/>
      <c r="T12" s="154">
        <v>0.36</v>
      </c>
      <c r="U12" s="153">
        <f t="shared" si="5"/>
        <v>1.08</v>
      </c>
      <c r="V12" s="145"/>
      <c r="W12" s="145"/>
      <c r="X12" s="145"/>
      <c r="Y12" s="145"/>
      <c r="Z12" s="145"/>
      <c r="AA12" s="145"/>
      <c r="AB12" s="145"/>
      <c r="AC12" s="145"/>
      <c r="AD12" s="145"/>
      <c r="AE12" s="145" t="s">
        <v>82</v>
      </c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>
      <c r="A13" s="146">
        <v>7</v>
      </c>
      <c r="B13" s="151" t="s">
        <v>88</v>
      </c>
      <c r="C13" s="172" t="s">
        <v>143</v>
      </c>
      <c r="D13" s="152" t="s">
        <v>81</v>
      </c>
      <c r="E13" s="155">
        <v>4</v>
      </c>
      <c r="F13" s="156">
        <v>0</v>
      </c>
      <c r="G13" s="156">
        <f t="shared" si="6"/>
        <v>0</v>
      </c>
      <c r="H13" s="156">
        <f t="shared" si="7"/>
        <v>0</v>
      </c>
      <c r="I13" s="156">
        <f t="shared" si="0"/>
        <v>0</v>
      </c>
      <c r="J13" s="156">
        <v>0</v>
      </c>
      <c r="K13" s="156">
        <f t="shared" si="1"/>
        <v>0</v>
      </c>
      <c r="L13" s="156">
        <v>21</v>
      </c>
      <c r="M13" s="156">
        <f t="shared" si="2"/>
        <v>0</v>
      </c>
      <c r="N13" s="153">
        <v>5.6100000000000004E-3</v>
      </c>
      <c r="O13" s="153">
        <f t="shared" si="3"/>
        <v>2.2440000000000002E-2</v>
      </c>
      <c r="P13" s="153">
        <v>0</v>
      </c>
      <c r="Q13" s="153">
        <f t="shared" si="4"/>
        <v>0</v>
      </c>
      <c r="R13" s="153"/>
      <c r="S13" s="153"/>
      <c r="T13" s="154">
        <v>0.36</v>
      </c>
      <c r="U13" s="153">
        <f t="shared" si="5"/>
        <v>1.44</v>
      </c>
      <c r="V13" s="145"/>
      <c r="W13" s="145"/>
      <c r="X13" s="145"/>
      <c r="Y13" s="145"/>
      <c r="Z13" s="145"/>
      <c r="AA13" s="145"/>
      <c r="AB13" s="145"/>
      <c r="AC13" s="145"/>
      <c r="AD13" s="145"/>
      <c r="AE13" s="145" t="s">
        <v>82</v>
      </c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>
      <c r="A14" s="146">
        <v>8</v>
      </c>
      <c r="B14" s="151" t="s">
        <v>89</v>
      </c>
      <c r="C14" s="172" t="s">
        <v>144</v>
      </c>
      <c r="D14" s="152" t="s">
        <v>81</v>
      </c>
      <c r="E14" s="155">
        <v>2</v>
      </c>
      <c r="F14" s="156">
        <v>0</v>
      </c>
      <c r="G14" s="156">
        <f t="shared" si="6"/>
        <v>0</v>
      </c>
      <c r="H14" s="156">
        <f t="shared" si="7"/>
        <v>0</v>
      </c>
      <c r="I14" s="156">
        <f t="shared" si="0"/>
        <v>0</v>
      </c>
      <c r="J14" s="156">
        <v>0</v>
      </c>
      <c r="K14" s="156">
        <f t="shared" si="1"/>
        <v>0</v>
      </c>
      <c r="L14" s="156">
        <v>21</v>
      </c>
      <c r="M14" s="156">
        <f t="shared" si="2"/>
        <v>0</v>
      </c>
      <c r="N14" s="153">
        <v>5.6100000000000004E-3</v>
      </c>
      <c r="O14" s="153">
        <f t="shared" si="3"/>
        <v>1.1220000000000001E-2</v>
      </c>
      <c r="P14" s="153">
        <v>0</v>
      </c>
      <c r="Q14" s="153">
        <f t="shared" si="4"/>
        <v>0</v>
      </c>
      <c r="R14" s="153"/>
      <c r="S14" s="153"/>
      <c r="T14" s="154">
        <v>0.36</v>
      </c>
      <c r="U14" s="153">
        <f t="shared" si="5"/>
        <v>0.72</v>
      </c>
      <c r="V14" s="145"/>
      <c r="W14" s="145"/>
      <c r="X14" s="145"/>
      <c r="Y14" s="145"/>
      <c r="Z14" s="145"/>
      <c r="AA14" s="145"/>
      <c r="AB14" s="145"/>
      <c r="AC14" s="145"/>
      <c r="AD14" s="145"/>
      <c r="AE14" s="145" t="s">
        <v>82</v>
      </c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>
      <c r="A15" s="146">
        <v>9</v>
      </c>
      <c r="B15" s="151" t="s">
        <v>90</v>
      </c>
      <c r="C15" s="172" t="s">
        <v>145</v>
      </c>
      <c r="D15" s="152" t="s">
        <v>81</v>
      </c>
      <c r="E15" s="155">
        <v>11</v>
      </c>
      <c r="F15" s="156">
        <v>0</v>
      </c>
      <c r="G15" s="156">
        <f t="shared" si="6"/>
        <v>0</v>
      </c>
      <c r="H15" s="156">
        <f t="shared" si="7"/>
        <v>0</v>
      </c>
      <c r="I15" s="156">
        <f t="shared" si="0"/>
        <v>0</v>
      </c>
      <c r="J15" s="156">
        <v>0</v>
      </c>
      <c r="K15" s="156">
        <f t="shared" si="1"/>
        <v>0</v>
      </c>
      <c r="L15" s="156">
        <v>21</v>
      </c>
      <c r="M15" s="156">
        <f t="shared" si="2"/>
        <v>0</v>
      </c>
      <c r="N15" s="153">
        <v>7.4200000000000004E-3</v>
      </c>
      <c r="O15" s="153">
        <f t="shared" si="3"/>
        <v>8.1619999999999998E-2</v>
      </c>
      <c r="P15" s="153">
        <v>0</v>
      </c>
      <c r="Q15" s="153">
        <f t="shared" si="4"/>
        <v>0</v>
      </c>
      <c r="R15" s="153"/>
      <c r="S15" s="153"/>
      <c r="T15" s="154">
        <v>0.42099999999999999</v>
      </c>
      <c r="U15" s="153">
        <f t="shared" si="5"/>
        <v>4.63</v>
      </c>
      <c r="V15" s="145"/>
      <c r="W15" s="145"/>
      <c r="X15" s="145"/>
      <c r="Y15" s="145"/>
      <c r="Z15" s="145"/>
      <c r="AA15" s="145"/>
      <c r="AB15" s="145"/>
      <c r="AC15" s="145"/>
      <c r="AD15" s="145"/>
      <c r="AE15" s="145" t="s">
        <v>82</v>
      </c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>
      <c r="A16" s="146">
        <v>10</v>
      </c>
      <c r="B16" s="151" t="s">
        <v>91</v>
      </c>
      <c r="C16" s="172" t="s">
        <v>92</v>
      </c>
      <c r="D16" s="152" t="s">
        <v>81</v>
      </c>
      <c r="E16" s="155">
        <v>1</v>
      </c>
      <c r="F16" s="156">
        <v>0</v>
      </c>
      <c r="G16" s="156">
        <f t="shared" si="6"/>
        <v>0</v>
      </c>
      <c r="H16" s="156">
        <f t="shared" si="7"/>
        <v>0</v>
      </c>
      <c r="I16" s="156">
        <f t="shared" si="0"/>
        <v>0</v>
      </c>
      <c r="J16" s="156">
        <v>0</v>
      </c>
      <c r="K16" s="156">
        <f t="shared" si="1"/>
        <v>0</v>
      </c>
      <c r="L16" s="156">
        <v>21</v>
      </c>
      <c r="M16" s="156">
        <f t="shared" si="2"/>
        <v>0</v>
      </c>
      <c r="N16" s="153">
        <v>5.6100000000000004E-3</v>
      </c>
      <c r="O16" s="153">
        <f t="shared" si="3"/>
        <v>5.6100000000000004E-3</v>
      </c>
      <c r="P16" s="153">
        <v>0</v>
      </c>
      <c r="Q16" s="153">
        <f t="shared" si="4"/>
        <v>0</v>
      </c>
      <c r="R16" s="153"/>
      <c r="S16" s="153"/>
      <c r="T16" s="154">
        <v>0.36</v>
      </c>
      <c r="U16" s="153">
        <f t="shared" si="5"/>
        <v>0.36</v>
      </c>
      <c r="V16" s="145"/>
      <c r="W16" s="145"/>
      <c r="X16" s="145"/>
      <c r="Y16" s="145"/>
      <c r="Z16" s="145"/>
      <c r="AA16" s="145"/>
      <c r="AB16" s="145"/>
      <c r="AC16" s="145"/>
      <c r="AD16" s="145"/>
      <c r="AE16" s="145" t="s">
        <v>82</v>
      </c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>
      <c r="A17" s="146">
        <v>11</v>
      </c>
      <c r="B17" s="151" t="s">
        <v>93</v>
      </c>
      <c r="C17" s="172" t="s">
        <v>94</v>
      </c>
      <c r="D17" s="152" t="s">
        <v>95</v>
      </c>
      <c r="E17" s="155">
        <v>8</v>
      </c>
      <c r="F17" s="156">
        <v>0</v>
      </c>
      <c r="G17" s="156">
        <f t="shared" si="6"/>
        <v>0</v>
      </c>
      <c r="H17" s="156">
        <f t="shared" si="7"/>
        <v>0</v>
      </c>
      <c r="I17" s="156">
        <f t="shared" si="0"/>
        <v>0</v>
      </c>
      <c r="J17" s="156">
        <v>0</v>
      </c>
      <c r="K17" s="156">
        <f t="shared" si="1"/>
        <v>0</v>
      </c>
      <c r="L17" s="156">
        <v>21</v>
      </c>
      <c r="M17" s="156">
        <f t="shared" si="2"/>
        <v>0</v>
      </c>
      <c r="N17" s="153">
        <v>5.6100000000000004E-3</v>
      </c>
      <c r="O17" s="153">
        <f t="shared" si="3"/>
        <v>4.4880000000000003E-2</v>
      </c>
      <c r="P17" s="153">
        <v>0</v>
      </c>
      <c r="Q17" s="153">
        <f t="shared" si="4"/>
        <v>0</v>
      </c>
      <c r="R17" s="153"/>
      <c r="S17" s="153"/>
      <c r="T17" s="154">
        <v>0.36</v>
      </c>
      <c r="U17" s="153">
        <f t="shared" si="5"/>
        <v>2.88</v>
      </c>
      <c r="V17" s="145"/>
      <c r="W17" s="145"/>
      <c r="X17" s="145"/>
      <c r="Y17" s="145"/>
      <c r="Z17" s="145"/>
      <c r="AA17" s="145"/>
      <c r="AB17" s="145"/>
      <c r="AC17" s="145"/>
      <c r="AD17" s="145"/>
      <c r="AE17" s="145" t="s">
        <v>82</v>
      </c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>
      <c r="A18" s="146">
        <v>12</v>
      </c>
      <c r="B18" s="151" t="s">
        <v>96</v>
      </c>
      <c r="C18" s="172" t="s">
        <v>97</v>
      </c>
      <c r="D18" s="152" t="s">
        <v>98</v>
      </c>
      <c r="E18" s="155">
        <v>30</v>
      </c>
      <c r="F18" s="156">
        <v>0</v>
      </c>
      <c r="G18" s="156">
        <f t="shared" si="6"/>
        <v>0</v>
      </c>
      <c r="H18" s="156">
        <f t="shared" si="7"/>
        <v>0</v>
      </c>
      <c r="I18" s="156">
        <f t="shared" si="0"/>
        <v>0</v>
      </c>
      <c r="J18" s="156">
        <v>0</v>
      </c>
      <c r="K18" s="156">
        <f t="shared" si="1"/>
        <v>0</v>
      </c>
      <c r="L18" s="156">
        <v>21</v>
      </c>
      <c r="M18" s="156">
        <f t="shared" si="2"/>
        <v>0</v>
      </c>
      <c r="N18" s="153">
        <v>5.6100000000000004E-3</v>
      </c>
      <c r="O18" s="153">
        <f t="shared" si="3"/>
        <v>0.16830000000000001</v>
      </c>
      <c r="P18" s="153">
        <v>0</v>
      </c>
      <c r="Q18" s="153">
        <f t="shared" si="4"/>
        <v>0</v>
      </c>
      <c r="R18" s="153"/>
      <c r="S18" s="153"/>
      <c r="T18" s="154">
        <v>0.36</v>
      </c>
      <c r="U18" s="153">
        <f t="shared" si="5"/>
        <v>10.8</v>
      </c>
      <c r="V18" s="145"/>
      <c r="W18" s="145"/>
      <c r="X18" s="145"/>
      <c r="Y18" s="145"/>
      <c r="Z18" s="145"/>
      <c r="AA18" s="145"/>
      <c r="AB18" s="145"/>
      <c r="AC18" s="145"/>
      <c r="AD18" s="145"/>
      <c r="AE18" s="145" t="s">
        <v>82</v>
      </c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>
      <c r="A19" s="146">
        <v>13</v>
      </c>
      <c r="B19" s="151" t="s">
        <v>99</v>
      </c>
      <c r="C19" s="172" t="s">
        <v>100</v>
      </c>
      <c r="D19" s="152" t="s">
        <v>98</v>
      </c>
      <c r="E19" s="155">
        <v>47</v>
      </c>
      <c r="F19" s="156">
        <v>0</v>
      </c>
      <c r="G19" s="156">
        <f t="shared" si="6"/>
        <v>0</v>
      </c>
      <c r="H19" s="156">
        <f t="shared" si="7"/>
        <v>0</v>
      </c>
      <c r="I19" s="156">
        <f t="shared" si="0"/>
        <v>0</v>
      </c>
      <c r="J19" s="156">
        <v>0</v>
      </c>
      <c r="K19" s="156">
        <f t="shared" si="1"/>
        <v>0</v>
      </c>
      <c r="L19" s="156">
        <v>21</v>
      </c>
      <c r="M19" s="156">
        <f t="shared" si="2"/>
        <v>0</v>
      </c>
      <c r="N19" s="153">
        <v>5.6100000000000004E-3</v>
      </c>
      <c r="O19" s="153">
        <f t="shared" si="3"/>
        <v>0.26367000000000002</v>
      </c>
      <c r="P19" s="153">
        <v>0</v>
      </c>
      <c r="Q19" s="153">
        <f t="shared" si="4"/>
        <v>0</v>
      </c>
      <c r="R19" s="153"/>
      <c r="S19" s="153"/>
      <c r="T19" s="154">
        <v>0.36</v>
      </c>
      <c r="U19" s="153">
        <f t="shared" si="5"/>
        <v>16.920000000000002</v>
      </c>
      <c r="V19" s="145"/>
      <c r="W19" s="145"/>
      <c r="X19" s="145"/>
      <c r="Y19" s="145"/>
      <c r="Z19" s="145"/>
      <c r="AA19" s="145"/>
      <c r="AB19" s="145"/>
      <c r="AC19" s="145"/>
      <c r="AD19" s="145"/>
      <c r="AE19" s="145" t="s">
        <v>82</v>
      </c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>
      <c r="A20" s="146">
        <v>14</v>
      </c>
      <c r="B20" s="151" t="s">
        <v>101</v>
      </c>
      <c r="C20" s="172" t="s">
        <v>102</v>
      </c>
      <c r="D20" s="152" t="s">
        <v>98</v>
      </c>
      <c r="E20" s="155">
        <v>30</v>
      </c>
      <c r="F20" s="156">
        <v>0</v>
      </c>
      <c r="G20" s="156">
        <f t="shared" si="6"/>
        <v>0</v>
      </c>
      <c r="H20" s="156">
        <f t="shared" si="7"/>
        <v>0</v>
      </c>
      <c r="I20" s="156">
        <f t="shared" si="0"/>
        <v>0</v>
      </c>
      <c r="J20" s="156">
        <v>0</v>
      </c>
      <c r="K20" s="156">
        <f t="shared" si="1"/>
        <v>0</v>
      </c>
      <c r="L20" s="156">
        <v>21</v>
      </c>
      <c r="M20" s="156">
        <f t="shared" si="2"/>
        <v>0</v>
      </c>
      <c r="N20" s="153">
        <v>5.6100000000000004E-3</v>
      </c>
      <c r="O20" s="153">
        <f t="shared" si="3"/>
        <v>0.16830000000000001</v>
      </c>
      <c r="P20" s="153">
        <v>0</v>
      </c>
      <c r="Q20" s="153">
        <f t="shared" si="4"/>
        <v>0</v>
      </c>
      <c r="R20" s="153"/>
      <c r="S20" s="153"/>
      <c r="T20" s="154">
        <v>0.36</v>
      </c>
      <c r="U20" s="153">
        <f t="shared" si="5"/>
        <v>10.8</v>
      </c>
      <c r="V20" s="145"/>
      <c r="W20" s="145"/>
      <c r="X20" s="145"/>
      <c r="Y20" s="145"/>
      <c r="Z20" s="145"/>
      <c r="AA20" s="145"/>
      <c r="AB20" s="145"/>
      <c r="AC20" s="145"/>
      <c r="AD20" s="145"/>
      <c r="AE20" s="145" t="s">
        <v>82</v>
      </c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>
      <c r="A21" s="146">
        <v>15</v>
      </c>
      <c r="B21" s="151" t="s">
        <v>103</v>
      </c>
      <c r="C21" s="172" t="s">
        <v>104</v>
      </c>
      <c r="D21" s="152" t="s">
        <v>98</v>
      </c>
      <c r="E21" s="155">
        <v>11</v>
      </c>
      <c r="F21" s="156">
        <v>0</v>
      </c>
      <c r="G21" s="156">
        <f t="shared" si="6"/>
        <v>0</v>
      </c>
      <c r="H21" s="156">
        <f t="shared" si="7"/>
        <v>0</v>
      </c>
      <c r="I21" s="156">
        <f t="shared" si="0"/>
        <v>0</v>
      </c>
      <c r="J21" s="156">
        <v>0</v>
      </c>
      <c r="K21" s="156">
        <f t="shared" si="1"/>
        <v>0</v>
      </c>
      <c r="L21" s="156">
        <v>21</v>
      </c>
      <c r="M21" s="156">
        <f t="shared" si="2"/>
        <v>0</v>
      </c>
      <c r="N21" s="153">
        <v>7.4200000000000004E-3</v>
      </c>
      <c r="O21" s="153">
        <f t="shared" si="3"/>
        <v>8.1619999999999998E-2</v>
      </c>
      <c r="P21" s="153">
        <v>0</v>
      </c>
      <c r="Q21" s="153">
        <f t="shared" si="4"/>
        <v>0</v>
      </c>
      <c r="R21" s="153"/>
      <c r="S21" s="153"/>
      <c r="T21" s="154">
        <v>0.42099999999999999</v>
      </c>
      <c r="U21" s="153">
        <f t="shared" si="5"/>
        <v>4.63</v>
      </c>
      <c r="V21" s="145"/>
      <c r="W21" s="145"/>
      <c r="X21" s="145"/>
      <c r="Y21" s="145"/>
      <c r="Z21" s="145"/>
      <c r="AA21" s="145"/>
      <c r="AB21" s="145"/>
      <c r="AC21" s="145"/>
      <c r="AD21" s="145"/>
      <c r="AE21" s="145" t="s">
        <v>82</v>
      </c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>
      <c r="A22" s="146">
        <v>16</v>
      </c>
      <c r="B22" s="151" t="s">
        <v>105</v>
      </c>
      <c r="C22" s="172" t="s">
        <v>106</v>
      </c>
      <c r="D22" s="152" t="s">
        <v>98</v>
      </c>
      <c r="E22" s="155">
        <v>5</v>
      </c>
      <c r="F22" s="156">
        <v>0</v>
      </c>
      <c r="G22" s="156">
        <f t="shared" si="6"/>
        <v>0</v>
      </c>
      <c r="H22" s="156">
        <f t="shared" si="7"/>
        <v>0</v>
      </c>
      <c r="I22" s="156">
        <f t="shared" si="0"/>
        <v>0</v>
      </c>
      <c r="J22" s="156">
        <v>0</v>
      </c>
      <c r="K22" s="156">
        <f t="shared" si="1"/>
        <v>0</v>
      </c>
      <c r="L22" s="156">
        <v>21</v>
      </c>
      <c r="M22" s="156">
        <f t="shared" si="2"/>
        <v>0</v>
      </c>
      <c r="N22" s="153">
        <v>7.4200000000000004E-3</v>
      </c>
      <c r="O22" s="153">
        <f t="shared" si="3"/>
        <v>3.7100000000000001E-2</v>
      </c>
      <c r="P22" s="153">
        <v>0</v>
      </c>
      <c r="Q22" s="153">
        <f t="shared" si="4"/>
        <v>0</v>
      </c>
      <c r="R22" s="153"/>
      <c r="S22" s="153"/>
      <c r="T22" s="154">
        <v>0.42099999999999999</v>
      </c>
      <c r="U22" s="153">
        <f t="shared" si="5"/>
        <v>2.11</v>
      </c>
      <c r="V22" s="145"/>
      <c r="W22" s="145"/>
      <c r="X22" s="145"/>
      <c r="Y22" s="145"/>
      <c r="Z22" s="145"/>
      <c r="AA22" s="145"/>
      <c r="AB22" s="145"/>
      <c r="AC22" s="145"/>
      <c r="AD22" s="145"/>
      <c r="AE22" s="145" t="s">
        <v>82</v>
      </c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>
      <c r="A23" s="146">
        <v>17</v>
      </c>
      <c r="B23" s="151" t="s">
        <v>107</v>
      </c>
      <c r="C23" s="172" t="s">
        <v>108</v>
      </c>
      <c r="D23" s="152" t="s">
        <v>98</v>
      </c>
      <c r="E23" s="155">
        <v>34</v>
      </c>
      <c r="F23" s="156">
        <v>0</v>
      </c>
      <c r="G23" s="156">
        <f t="shared" si="6"/>
        <v>0</v>
      </c>
      <c r="H23" s="156">
        <f t="shared" si="7"/>
        <v>0</v>
      </c>
      <c r="I23" s="156">
        <f t="shared" si="0"/>
        <v>0</v>
      </c>
      <c r="J23" s="156">
        <v>0</v>
      </c>
      <c r="K23" s="156">
        <f t="shared" si="1"/>
        <v>0</v>
      </c>
      <c r="L23" s="156">
        <v>21</v>
      </c>
      <c r="M23" s="156">
        <f t="shared" si="2"/>
        <v>0</v>
      </c>
      <c r="N23" s="153">
        <v>7.4200000000000004E-3</v>
      </c>
      <c r="O23" s="153">
        <f t="shared" si="3"/>
        <v>0.25228</v>
      </c>
      <c r="P23" s="153">
        <v>0</v>
      </c>
      <c r="Q23" s="153">
        <f t="shared" si="4"/>
        <v>0</v>
      </c>
      <c r="R23" s="153"/>
      <c r="S23" s="153"/>
      <c r="T23" s="154">
        <v>0.42099999999999999</v>
      </c>
      <c r="U23" s="153">
        <f t="shared" si="5"/>
        <v>14.31</v>
      </c>
      <c r="V23" s="145"/>
      <c r="W23" s="145"/>
      <c r="X23" s="145"/>
      <c r="Y23" s="145"/>
      <c r="Z23" s="145"/>
      <c r="AA23" s="145"/>
      <c r="AB23" s="145"/>
      <c r="AC23" s="145"/>
      <c r="AD23" s="145"/>
      <c r="AE23" s="145" t="s">
        <v>82</v>
      </c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ht="22.5" outlineLevel="1">
      <c r="A24" s="146">
        <v>18</v>
      </c>
      <c r="B24" s="151" t="s">
        <v>109</v>
      </c>
      <c r="C24" s="172" t="s">
        <v>146</v>
      </c>
      <c r="D24" s="152" t="s">
        <v>98</v>
      </c>
      <c r="E24" s="155">
        <v>10</v>
      </c>
      <c r="F24" s="156">
        <v>0</v>
      </c>
      <c r="G24" s="156">
        <f t="shared" si="6"/>
        <v>0</v>
      </c>
      <c r="H24" s="156">
        <f t="shared" si="7"/>
        <v>0</v>
      </c>
      <c r="I24" s="156">
        <f t="shared" si="0"/>
        <v>0</v>
      </c>
      <c r="J24" s="156">
        <v>0</v>
      </c>
      <c r="K24" s="156">
        <f t="shared" si="1"/>
        <v>0</v>
      </c>
      <c r="L24" s="156">
        <v>21</v>
      </c>
      <c r="M24" s="156">
        <f t="shared" si="2"/>
        <v>0</v>
      </c>
      <c r="N24" s="153">
        <v>7.4200000000000004E-3</v>
      </c>
      <c r="O24" s="153">
        <f t="shared" si="3"/>
        <v>7.4200000000000002E-2</v>
      </c>
      <c r="P24" s="153">
        <v>0</v>
      </c>
      <c r="Q24" s="153">
        <f t="shared" si="4"/>
        <v>0</v>
      </c>
      <c r="R24" s="153"/>
      <c r="S24" s="153"/>
      <c r="T24" s="154">
        <v>0.42099999999999999</v>
      </c>
      <c r="U24" s="153">
        <f t="shared" si="5"/>
        <v>4.21</v>
      </c>
      <c r="V24" s="145"/>
      <c r="W24" s="145"/>
      <c r="X24" s="145"/>
      <c r="Y24" s="145"/>
      <c r="Z24" s="145"/>
      <c r="AA24" s="145"/>
      <c r="AB24" s="145"/>
      <c r="AC24" s="145"/>
      <c r="AD24" s="145"/>
      <c r="AE24" s="145" t="s">
        <v>82</v>
      </c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ht="33.75" outlineLevel="1">
      <c r="A25" s="146">
        <v>19</v>
      </c>
      <c r="B25" s="151" t="s">
        <v>110</v>
      </c>
      <c r="C25" s="172" t="s">
        <v>147</v>
      </c>
      <c r="D25" s="152" t="s">
        <v>81</v>
      </c>
      <c r="E25" s="155">
        <v>1</v>
      </c>
      <c r="F25" s="156">
        <v>0</v>
      </c>
      <c r="G25" s="156">
        <f t="shared" si="6"/>
        <v>0</v>
      </c>
      <c r="H25" s="156">
        <f t="shared" si="7"/>
        <v>0</v>
      </c>
      <c r="I25" s="156">
        <f t="shared" si="0"/>
        <v>0</v>
      </c>
      <c r="J25" s="156">
        <v>0</v>
      </c>
      <c r="K25" s="156">
        <f t="shared" si="1"/>
        <v>0</v>
      </c>
      <c r="L25" s="156">
        <v>21</v>
      </c>
      <c r="M25" s="156">
        <f t="shared" si="2"/>
        <v>0</v>
      </c>
      <c r="N25" s="153">
        <v>7.4200000000000004E-3</v>
      </c>
      <c r="O25" s="153">
        <f t="shared" si="3"/>
        <v>7.4200000000000004E-3</v>
      </c>
      <c r="P25" s="153">
        <v>0</v>
      </c>
      <c r="Q25" s="153">
        <f t="shared" si="4"/>
        <v>0</v>
      </c>
      <c r="R25" s="153"/>
      <c r="S25" s="153"/>
      <c r="T25" s="154">
        <v>0.42099999999999999</v>
      </c>
      <c r="U25" s="153">
        <f t="shared" si="5"/>
        <v>0.42</v>
      </c>
      <c r="V25" s="145"/>
      <c r="W25" s="145"/>
      <c r="X25" s="145"/>
      <c r="Y25" s="145"/>
      <c r="Z25" s="145"/>
      <c r="AA25" s="145"/>
      <c r="AB25" s="145"/>
      <c r="AC25" s="145"/>
      <c r="AD25" s="145"/>
      <c r="AE25" s="145" t="s">
        <v>82</v>
      </c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>
      <c r="A26" s="146">
        <v>20</v>
      </c>
      <c r="B26" s="151" t="s">
        <v>111</v>
      </c>
      <c r="C26" s="172" t="s">
        <v>112</v>
      </c>
      <c r="D26" s="152" t="s">
        <v>81</v>
      </c>
      <c r="E26" s="155">
        <v>14</v>
      </c>
      <c r="F26" s="156">
        <v>0</v>
      </c>
      <c r="G26" s="156">
        <f t="shared" si="6"/>
        <v>0</v>
      </c>
      <c r="H26" s="156">
        <f t="shared" si="7"/>
        <v>0</v>
      </c>
      <c r="I26" s="156">
        <f t="shared" si="0"/>
        <v>0</v>
      </c>
      <c r="J26" s="156">
        <v>0</v>
      </c>
      <c r="K26" s="156">
        <f t="shared" si="1"/>
        <v>0</v>
      </c>
      <c r="L26" s="156">
        <v>21</v>
      </c>
      <c r="M26" s="156">
        <f t="shared" si="2"/>
        <v>0</v>
      </c>
      <c r="N26" s="153">
        <v>7.4200000000000004E-3</v>
      </c>
      <c r="O26" s="153">
        <f t="shared" si="3"/>
        <v>0.10388</v>
      </c>
      <c r="P26" s="153">
        <v>0</v>
      </c>
      <c r="Q26" s="153">
        <f t="shared" si="4"/>
        <v>0</v>
      </c>
      <c r="R26" s="153"/>
      <c r="S26" s="153"/>
      <c r="T26" s="154">
        <v>0.42099999999999999</v>
      </c>
      <c r="U26" s="153">
        <f t="shared" si="5"/>
        <v>5.89</v>
      </c>
      <c r="V26" s="145"/>
      <c r="W26" s="145"/>
      <c r="X26" s="145"/>
      <c r="Y26" s="145"/>
      <c r="Z26" s="145"/>
      <c r="AA26" s="145"/>
      <c r="AB26" s="145"/>
      <c r="AC26" s="145"/>
      <c r="AD26" s="145"/>
      <c r="AE26" s="145" t="s">
        <v>113</v>
      </c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>
      <c r="A27" s="146">
        <v>21</v>
      </c>
      <c r="B27" s="151" t="s">
        <v>114</v>
      </c>
      <c r="C27" s="172" t="s">
        <v>115</v>
      </c>
      <c r="D27" s="152" t="s">
        <v>81</v>
      </c>
      <c r="E27" s="155">
        <v>11</v>
      </c>
      <c r="F27" s="156">
        <v>0</v>
      </c>
      <c r="G27" s="156">
        <f t="shared" si="6"/>
        <v>0</v>
      </c>
      <c r="H27" s="156">
        <f t="shared" si="7"/>
        <v>0</v>
      </c>
      <c r="I27" s="156">
        <f t="shared" si="0"/>
        <v>0</v>
      </c>
      <c r="J27" s="156">
        <v>0</v>
      </c>
      <c r="K27" s="156">
        <f t="shared" si="1"/>
        <v>0</v>
      </c>
      <c r="L27" s="156">
        <v>21</v>
      </c>
      <c r="M27" s="156">
        <f t="shared" si="2"/>
        <v>0</v>
      </c>
      <c r="N27" s="153">
        <v>7.4200000000000004E-3</v>
      </c>
      <c r="O27" s="153">
        <f t="shared" si="3"/>
        <v>8.1619999999999998E-2</v>
      </c>
      <c r="P27" s="153">
        <v>0</v>
      </c>
      <c r="Q27" s="153">
        <f t="shared" si="4"/>
        <v>0</v>
      </c>
      <c r="R27" s="153"/>
      <c r="S27" s="153"/>
      <c r="T27" s="154">
        <v>0.42099999999999999</v>
      </c>
      <c r="U27" s="153">
        <f t="shared" si="5"/>
        <v>4.63</v>
      </c>
      <c r="V27" s="145"/>
      <c r="W27" s="145"/>
      <c r="X27" s="145"/>
      <c r="Y27" s="145"/>
      <c r="Z27" s="145"/>
      <c r="AA27" s="145"/>
      <c r="AB27" s="145"/>
      <c r="AC27" s="145"/>
      <c r="AD27" s="145"/>
      <c r="AE27" s="145" t="s">
        <v>113</v>
      </c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>
      <c r="A28" s="146">
        <v>22</v>
      </c>
      <c r="B28" s="151" t="s">
        <v>116</v>
      </c>
      <c r="C28" s="172" t="s">
        <v>117</v>
      </c>
      <c r="D28" s="152" t="s">
        <v>81</v>
      </c>
      <c r="E28" s="155">
        <v>1</v>
      </c>
      <c r="F28" s="156">
        <v>0</v>
      </c>
      <c r="G28" s="156">
        <f t="shared" si="6"/>
        <v>0</v>
      </c>
      <c r="H28" s="156">
        <f t="shared" si="7"/>
        <v>0</v>
      </c>
      <c r="I28" s="156">
        <f t="shared" si="0"/>
        <v>0</v>
      </c>
      <c r="J28" s="156">
        <v>0</v>
      </c>
      <c r="K28" s="156">
        <f t="shared" si="1"/>
        <v>0</v>
      </c>
      <c r="L28" s="156">
        <v>21</v>
      </c>
      <c r="M28" s="156">
        <f t="shared" si="2"/>
        <v>0</v>
      </c>
      <c r="N28" s="153">
        <v>7.4200000000000004E-3</v>
      </c>
      <c r="O28" s="153">
        <f t="shared" si="3"/>
        <v>7.4200000000000004E-3</v>
      </c>
      <c r="P28" s="153">
        <v>0</v>
      </c>
      <c r="Q28" s="153">
        <f t="shared" si="4"/>
        <v>0</v>
      </c>
      <c r="R28" s="153"/>
      <c r="S28" s="153"/>
      <c r="T28" s="154">
        <v>0.42099999999999999</v>
      </c>
      <c r="U28" s="153">
        <f t="shared" si="5"/>
        <v>0.42</v>
      </c>
      <c r="V28" s="145"/>
      <c r="W28" s="145"/>
      <c r="X28" s="145"/>
      <c r="Y28" s="145"/>
      <c r="Z28" s="145"/>
      <c r="AA28" s="145"/>
      <c r="AB28" s="145"/>
      <c r="AC28" s="145"/>
      <c r="AD28" s="145"/>
      <c r="AE28" s="145" t="s">
        <v>113</v>
      </c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>
      <c r="A29" s="146">
        <v>23</v>
      </c>
      <c r="B29" s="151" t="s">
        <v>118</v>
      </c>
      <c r="C29" s="172" t="s">
        <v>119</v>
      </c>
      <c r="D29" s="152" t="s">
        <v>98</v>
      </c>
      <c r="E29" s="155">
        <v>165</v>
      </c>
      <c r="F29" s="156">
        <v>0</v>
      </c>
      <c r="G29" s="156">
        <f t="shared" si="6"/>
        <v>0</v>
      </c>
      <c r="H29" s="156">
        <f t="shared" si="7"/>
        <v>0</v>
      </c>
      <c r="I29" s="156">
        <f t="shared" si="0"/>
        <v>0</v>
      </c>
      <c r="J29" s="156">
        <v>0</v>
      </c>
      <c r="K29" s="156">
        <f t="shared" si="1"/>
        <v>0</v>
      </c>
      <c r="L29" s="156">
        <v>21</v>
      </c>
      <c r="M29" s="156">
        <f t="shared" si="2"/>
        <v>0</v>
      </c>
      <c r="N29" s="153">
        <v>7.4200000000000004E-3</v>
      </c>
      <c r="O29" s="153">
        <f t="shared" si="3"/>
        <v>1.2242999999999999</v>
      </c>
      <c r="P29" s="153">
        <v>0</v>
      </c>
      <c r="Q29" s="153">
        <f t="shared" si="4"/>
        <v>0</v>
      </c>
      <c r="R29" s="153"/>
      <c r="S29" s="153"/>
      <c r="T29" s="154">
        <v>0.42099999999999999</v>
      </c>
      <c r="U29" s="153">
        <f t="shared" si="5"/>
        <v>69.47</v>
      </c>
      <c r="V29" s="145"/>
      <c r="W29" s="145"/>
      <c r="X29" s="145"/>
      <c r="Y29" s="145"/>
      <c r="Z29" s="145"/>
      <c r="AA29" s="145"/>
      <c r="AB29" s="145"/>
      <c r="AC29" s="145"/>
      <c r="AD29" s="145"/>
      <c r="AE29" s="145" t="s">
        <v>113</v>
      </c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>
      <c r="A30" s="146">
        <v>24</v>
      </c>
      <c r="B30" s="151" t="s">
        <v>120</v>
      </c>
      <c r="C30" s="172" t="s">
        <v>121</v>
      </c>
      <c r="D30" s="152" t="s">
        <v>81</v>
      </c>
      <c r="E30" s="155">
        <v>1</v>
      </c>
      <c r="F30" s="156">
        <v>0</v>
      </c>
      <c r="G30" s="156">
        <f t="shared" si="6"/>
        <v>0</v>
      </c>
      <c r="H30" s="156">
        <f t="shared" si="7"/>
        <v>0</v>
      </c>
      <c r="I30" s="156">
        <f t="shared" si="0"/>
        <v>0</v>
      </c>
      <c r="J30" s="156">
        <v>0</v>
      </c>
      <c r="K30" s="156">
        <f t="shared" si="1"/>
        <v>0</v>
      </c>
      <c r="L30" s="156">
        <v>21</v>
      </c>
      <c r="M30" s="156">
        <f t="shared" si="2"/>
        <v>0</v>
      </c>
      <c r="N30" s="153">
        <v>7.4200000000000004E-3</v>
      </c>
      <c r="O30" s="153">
        <f t="shared" si="3"/>
        <v>7.4200000000000004E-3</v>
      </c>
      <c r="P30" s="153">
        <v>0</v>
      </c>
      <c r="Q30" s="153">
        <f t="shared" si="4"/>
        <v>0</v>
      </c>
      <c r="R30" s="153"/>
      <c r="S30" s="153"/>
      <c r="T30" s="154">
        <v>0.42099999999999999</v>
      </c>
      <c r="U30" s="153">
        <f t="shared" si="5"/>
        <v>0.42</v>
      </c>
      <c r="V30" s="145"/>
      <c r="W30" s="145"/>
      <c r="X30" s="145"/>
      <c r="Y30" s="145"/>
      <c r="Z30" s="145"/>
      <c r="AA30" s="145"/>
      <c r="AB30" s="145"/>
      <c r="AC30" s="145"/>
      <c r="AD30" s="145"/>
      <c r="AE30" s="145" t="s">
        <v>113</v>
      </c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>
      <c r="A31" s="146">
        <v>25</v>
      </c>
      <c r="B31" s="151" t="s">
        <v>122</v>
      </c>
      <c r="C31" s="172" t="s">
        <v>123</v>
      </c>
      <c r="D31" s="152" t="s">
        <v>81</v>
      </c>
      <c r="E31" s="155">
        <v>1</v>
      </c>
      <c r="F31" s="156">
        <v>0</v>
      </c>
      <c r="G31" s="156">
        <f t="shared" si="6"/>
        <v>0</v>
      </c>
      <c r="H31" s="156">
        <f t="shared" si="7"/>
        <v>0</v>
      </c>
      <c r="I31" s="156">
        <f t="shared" si="0"/>
        <v>0</v>
      </c>
      <c r="J31" s="156">
        <v>0</v>
      </c>
      <c r="K31" s="156">
        <f t="shared" si="1"/>
        <v>0</v>
      </c>
      <c r="L31" s="156">
        <v>21</v>
      </c>
      <c r="M31" s="156">
        <f t="shared" si="2"/>
        <v>0</v>
      </c>
      <c r="N31" s="153">
        <v>7.4200000000000004E-3</v>
      </c>
      <c r="O31" s="153">
        <f t="shared" si="3"/>
        <v>7.4200000000000004E-3</v>
      </c>
      <c r="P31" s="153">
        <v>0</v>
      </c>
      <c r="Q31" s="153">
        <f t="shared" si="4"/>
        <v>0</v>
      </c>
      <c r="R31" s="153"/>
      <c r="S31" s="153"/>
      <c r="T31" s="154">
        <v>0.42099999999999999</v>
      </c>
      <c r="U31" s="153">
        <f t="shared" si="5"/>
        <v>0.42</v>
      </c>
      <c r="V31" s="145"/>
      <c r="W31" s="145"/>
      <c r="X31" s="145"/>
      <c r="Y31" s="145"/>
      <c r="Z31" s="145"/>
      <c r="AA31" s="145"/>
      <c r="AB31" s="145"/>
      <c r="AC31" s="145"/>
      <c r="AD31" s="145"/>
      <c r="AE31" s="145" t="s">
        <v>82</v>
      </c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>
      <c r="A32" s="146">
        <v>26</v>
      </c>
      <c r="B32" s="151" t="s">
        <v>124</v>
      </c>
      <c r="C32" s="172" t="s">
        <v>125</v>
      </c>
      <c r="D32" s="152" t="s">
        <v>98</v>
      </c>
      <c r="E32" s="155">
        <v>11</v>
      </c>
      <c r="F32" s="156">
        <v>0</v>
      </c>
      <c r="G32" s="156">
        <f t="shared" si="6"/>
        <v>0</v>
      </c>
      <c r="H32" s="156">
        <f t="shared" si="7"/>
        <v>0</v>
      </c>
      <c r="I32" s="156">
        <f t="shared" si="0"/>
        <v>0</v>
      </c>
      <c r="J32" s="156">
        <v>0</v>
      </c>
      <c r="K32" s="156">
        <f t="shared" si="1"/>
        <v>0</v>
      </c>
      <c r="L32" s="156">
        <v>21</v>
      </c>
      <c r="M32" s="156">
        <f t="shared" si="2"/>
        <v>0</v>
      </c>
      <c r="N32" s="153">
        <v>7.4200000000000004E-3</v>
      </c>
      <c r="O32" s="153">
        <f t="shared" si="3"/>
        <v>8.1619999999999998E-2</v>
      </c>
      <c r="P32" s="153">
        <v>0</v>
      </c>
      <c r="Q32" s="153">
        <f t="shared" si="4"/>
        <v>0</v>
      </c>
      <c r="R32" s="153"/>
      <c r="S32" s="153"/>
      <c r="T32" s="154">
        <v>0.42099999999999999</v>
      </c>
      <c r="U32" s="153">
        <f t="shared" si="5"/>
        <v>4.63</v>
      </c>
      <c r="V32" s="145"/>
      <c r="W32" s="145"/>
      <c r="X32" s="145"/>
      <c r="Y32" s="145"/>
      <c r="Z32" s="145"/>
      <c r="AA32" s="145"/>
      <c r="AB32" s="145"/>
      <c r="AC32" s="145"/>
      <c r="AD32" s="145"/>
      <c r="AE32" s="145" t="s">
        <v>113</v>
      </c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>
      <c r="A33" s="146">
        <v>27</v>
      </c>
      <c r="B33" s="151" t="s">
        <v>126</v>
      </c>
      <c r="C33" s="172" t="s">
        <v>127</v>
      </c>
      <c r="D33" s="152" t="s">
        <v>81</v>
      </c>
      <c r="E33" s="155">
        <v>1</v>
      </c>
      <c r="F33" s="156">
        <v>0</v>
      </c>
      <c r="G33" s="156">
        <f t="shared" si="6"/>
        <v>0</v>
      </c>
      <c r="H33" s="156">
        <f t="shared" si="7"/>
        <v>0</v>
      </c>
      <c r="I33" s="156">
        <f t="shared" si="0"/>
        <v>0</v>
      </c>
      <c r="J33" s="156">
        <v>0</v>
      </c>
      <c r="K33" s="156">
        <f t="shared" si="1"/>
        <v>0</v>
      </c>
      <c r="L33" s="156">
        <v>21</v>
      </c>
      <c r="M33" s="156">
        <f t="shared" si="2"/>
        <v>0</v>
      </c>
      <c r="N33" s="153">
        <v>7.4200000000000004E-3</v>
      </c>
      <c r="O33" s="153">
        <f t="shared" si="3"/>
        <v>7.4200000000000004E-3</v>
      </c>
      <c r="P33" s="153">
        <v>0</v>
      </c>
      <c r="Q33" s="153">
        <f t="shared" si="4"/>
        <v>0</v>
      </c>
      <c r="R33" s="153"/>
      <c r="S33" s="153"/>
      <c r="T33" s="154">
        <v>0.42099999999999999</v>
      </c>
      <c r="U33" s="153">
        <f t="shared" si="5"/>
        <v>0.42</v>
      </c>
      <c r="V33" s="145"/>
      <c r="W33" s="145"/>
      <c r="X33" s="145"/>
      <c r="Y33" s="145"/>
      <c r="Z33" s="145"/>
      <c r="AA33" s="145"/>
      <c r="AB33" s="145"/>
      <c r="AC33" s="145"/>
      <c r="AD33" s="145"/>
      <c r="AE33" s="145" t="s">
        <v>113</v>
      </c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>
      <c r="A34" s="146">
        <v>28</v>
      </c>
      <c r="B34" s="151" t="s">
        <v>128</v>
      </c>
      <c r="C34" s="172" t="s">
        <v>129</v>
      </c>
      <c r="D34" s="152" t="s">
        <v>81</v>
      </c>
      <c r="E34" s="155">
        <v>1</v>
      </c>
      <c r="F34" s="156">
        <v>0</v>
      </c>
      <c r="G34" s="156">
        <f t="shared" si="6"/>
        <v>0</v>
      </c>
      <c r="H34" s="156">
        <f t="shared" si="7"/>
        <v>0</v>
      </c>
      <c r="I34" s="156">
        <f t="shared" si="0"/>
        <v>0</v>
      </c>
      <c r="J34" s="156">
        <v>0</v>
      </c>
      <c r="K34" s="156">
        <f t="shared" si="1"/>
        <v>0</v>
      </c>
      <c r="L34" s="156">
        <v>21</v>
      </c>
      <c r="M34" s="156">
        <f t="shared" si="2"/>
        <v>0</v>
      </c>
      <c r="N34" s="153">
        <v>7.4200000000000004E-3</v>
      </c>
      <c r="O34" s="153">
        <f t="shared" si="3"/>
        <v>7.4200000000000004E-3</v>
      </c>
      <c r="P34" s="153">
        <v>0</v>
      </c>
      <c r="Q34" s="153">
        <f t="shared" si="4"/>
        <v>0</v>
      </c>
      <c r="R34" s="153"/>
      <c r="S34" s="153"/>
      <c r="T34" s="154">
        <v>0.42099999999999999</v>
      </c>
      <c r="U34" s="153">
        <f t="shared" si="5"/>
        <v>0.42</v>
      </c>
      <c r="V34" s="145"/>
      <c r="W34" s="145"/>
      <c r="X34" s="145"/>
      <c r="Y34" s="145"/>
      <c r="Z34" s="145"/>
      <c r="AA34" s="145"/>
      <c r="AB34" s="145"/>
      <c r="AC34" s="145"/>
      <c r="AD34" s="145"/>
      <c r="AE34" s="145" t="s">
        <v>113</v>
      </c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>
      <c r="A35" s="146">
        <v>29</v>
      </c>
      <c r="B35" s="151" t="s">
        <v>130</v>
      </c>
      <c r="C35" s="172" t="s">
        <v>131</v>
      </c>
      <c r="D35" s="152" t="s">
        <v>81</v>
      </c>
      <c r="E35" s="155">
        <v>1</v>
      </c>
      <c r="F35" s="156">
        <v>0</v>
      </c>
      <c r="G35" s="156">
        <f t="shared" si="6"/>
        <v>0</v>
      </c>
      <c r="H35" s="156">
        <f t="shared" si="7"/>
        <v>0</v>
      </c>
      <c r="I35" s="156">
        <f t="shared" si="0"/>
        <v>0</v>
      </c>
      <c r="J35" s="156">
        <v>0</v>
      </c>
      <c r="K35" s="156">
        <f t="shared" si="1"/>
        <v>0</v>
      </c>
      <c r="L35" s="156">
        <v>21</v>
      </c>
      <c r="M35" s="156">
        <f t="shared" si="2"/>
        <v>0</v>
      </c>
      <c r="N35" s="153">
        <v>7.4200000000000004E-3</v>
      </c>
      <c r="O35" s="153">
        <f t="shared" si="3"/>
        <v>7.4200000000000004E-3</v>
      </c>
      <c r="P35" s="153">
        <v>0</v>
      </c>
      <c r="Q35" s="153">
        <f t="shared" si="4"/>
        <v>0</v>
      </c>
      <c r="R35" s="153"/>
      <c r="S35" s="153"/>
      <c r="T35" s="154">
        <v>0.42099999999999999</v>
      </c>
      <c r="U35" s="153">
        <f t="shared" si="5"/>
        <v>0.42</v>
      </c>
      <c r="V35" s="145"/>
      <c r="W35" s="145"/>
      <c r="X35" s="145"/>
      <c r="Y35" s="145"/>
      <c r="Z35" s="145"/>
      <c r="AA35" s="145"/>
      <c r="AB35" s="145"/>
      <c r="AC35" s="145"/>
      <c r="AD35" s="145"/>
      <c r="AE35" s="145" t="s">
        <v>82</v>
      </c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>
      <c r="A36" s="146">
        <v>30</v>
      </c>
      <c r="B36" s="151" t="s">
        <v>132</v>
      </c>
      <c r="C36" s="172" t="s">
        <v>133</v>
      </c>
      <c r="D36" s="152" t="s">
        <v>81</v>
      </c>
      <c r="E36" s="155">
        <v>1</v>
      </c>
      <c r="F36" s="156">
        <v>0</v>
      </c>
      <c r="G36" s="156">
        <f t="shared" si="6"/>
        <v>0</v>
      </c>
      <c r="H36" s="156">
        <f t="shared" si="7"/>
        <v>0</v>
      </c>
      <c r="I36" s="156">
        <f t="shared" si="0"/>
        <v>0</v>
      </c>
      <c r="J36" s="156">
        <v>0</v>
      </c>
      <c r="K36" s="156">
        <f t="shared" si="1"/>
        <v>0</v>
      </c>
      <c r="L36" s="156">
        <v>21</v>
      </c>
      <c r="M36" s="156">
        <f t="shared" si="2"/>
        <v>0</v>
      </c>
      <c r="N36" s="153">
        <v>7.4200000000000004E-3</v>
      </c>
      <c r="O36" s="153">
        <f t="shared" si="3"/>
        <v>7.4200000000000004E-3</v>
      </c>
      <c r="P36" s="153">
        <v>0</v>
      </c>
      <c r="Q36" s="153">
        <f t="shared" si="4"/>
        <v>0</v>
      </c>
      <c r="R36" s="153"/>
      <c r="S36" s="153"/>
      <c r="T36" s="154">
        <v>0.42099999999999999</v>
      </c>
      <c r="U36" s="153">
        <f t="shared" si="5"/>
        <v>0.42</v>
      </c>
      <c r="V36" s="145"/>
      <c r="W36" s="145"/>
      <c r="X36" s="145"/>
      <c r="Y36" s="145"/>
      <c r="Z36" s="145"/>
      <c r="AA36" s="145"/>
      <c r="AB36" s="145"/>
      <c r="AC36" s="145"/>
      <c r="AD36" s="145"/>
      <c r="AE36" s="145" t="s">
        <v>113</v>
      </c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>
      <c r="A37" s="165">
        <v>31</v>
      </c>
      <c r="B37" s="166" t="s">
        <v>134</v>
      </c>
      <c r="C37" s="173" t="s">
        <v>135</v>
      </c>
      <c r="D37" s="167" t="s">
        <v>81</v>
      </c>
      <c r="E37" s="168">
        <v>11</v>
      </c>
      <c r="F37" s="156">
        <v>0</v>
      </c>
      <c r="G37" s="156">
        <f t="shared" si="6"/>
        <v>0</v>
      </c>
      <c r="H37" s="156">
        <f t="shared" si="7"/>
        <v>0</v>
      </c>
      <c r="I37" s="169">
        <f t="shared" si="0"/>
        <v>0</v>
      </c>
      <c r="J37" s="156">
        <v>0</v>
      </c>
      <c r="K37" s="169">
        <f t="shared" si="1"/>
        <v>0</v>
      </c>
      <c r="L37" s="169">
        <v>21</v>
      </c>
      <c r="M37" s="169">
        <f t="shared" si="2"/>
        <v>0</v>
      </c>
      <c r="N37" s="170">
        <v>7.4200000000000004E-3</v>
      </c>
      <c r="O37" s="170">
        <f t="shared" si="3"/>
        <v>8.1619999999999998E-2</v>
      </c>
      <c r="P37" s="170">
        <v>0</v>
      </c>
      <c r="Q37" s="170">
        <f t="shared" si="4"/>
        <v>0</v>
      </c>
      <c r="R37" s="170"/>
      <c r="S37" s="170"/>
      <c r="T37" s="171">
        <v>0.42099999999999999</v>
      </c>
      <c r="U37" s="170">
        <f t="shared" si="5"/>
        <v>4.63</v>
      </c>
      <c r="V37" s="145"/>
      <c r="W37" s="145"/>
      <c r="X37" s="145"/>
      <c r="Y37" s="145"/>
      <c r="Z37" s="145"/>
      <c r="AA37" s="145"/>
      <c r="AB37" s="145"/>
      <c r="AC37" s="145"/>
      <c r="AD37" s="145"/>
      <c r="AE37" s="145" t="s">
        <v>113</v>
      </c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>
      <c r="A38" s="6"/>
      <c r="B38" s="7" t="s">
        <v>136</v>
      </c>
      <c r="C38" s="174" t="s">
        <v>136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v>15</v>
      </c>
      <c r="AD38">
        <v>21</v>
      </c>
    </row>
    <row r="39" spans="1:60">
      <c r="C39" s="175"/>
      <c r="AE39" t="s">
        <v>137</v>
      </c>
    </row>
  </sheetData>
  <mergeCells count="3">
    <mergeCell ref="A1:G1"/>
    <mergeCell ref="C2:G2"/>
    <mergeCell ref="C3:G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Luboš Kukliš</cp:lastModifiedBy>
  <cp:lastPrinted>2018-10-12T07:28:09Z</cp:lastPrinted>
  <dcterms:created xsi:type="dcterms:W3CDTF">2009-04-08T07:15:50Z</dcterms:created>
  <dcterms:modified xsi:type="dcterms:W3CDTF">2018-12-06T12:57:56Z</dcterms:modified>
</cp:coreProperties>
</file>